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1 births 1938–2026" sheetId="1" r:id="rId5"/>
  </sheets>
  <definedNames>
    <definedName hidden="1" localSheetId="0" name="Z_604BC6E3_9629_434C_9E9E_8B651F3B212B_.wvu.FilterData">'H1 births 1938–2026'!$A$4:$V$93</definedName>
    <definedName hidden="1" localSheetId="0" name="Z_3E1A3A3F_2CA4_4F31_9B17_331419C3E9BD_.wvu.FilterData">'H1 births 1938–2026'!$A$4:$V$93</definedName>
    <definedName hidden="1" localSheetId="0" name="Z_7193B1EB_CF05_450C_84E7_13343DDA0E58_.wvu.FilterData">'H1 births 1938–2026'!$A$4:$V$93</definedName>
  </definedNames>
  <calcPr/>
  <customWorkbookViews>
    <customWorkbookView activeSheetId="0" maximized="1" windowHeight="0" windowWidth="0" guid="{604BC6E3-9629-434C-9E9E-8B651F3B212B}" name="Lowest H1 totals first"/>
    <customWorkbookView activeSheetId="0" maximized="1" windowHeight="0" windowWidth="0" guid="{3E1A3A3F-2CA4-4F31-9B17-331419C3E9BD}" name="Recent years • 2000–2026"/>
    <customWorkbookView activeSheetId="0" maximized="1" windowHeight="0" windowWidth="0" guid="{7193B1EB-CF05-450C-84E7-13343DDA0E58}" name="All years • oldest first"/>
  </customWorkbookViews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Public ONS publication page. Exact table and source cells appear in column V; direct original data file in column F.</t>
      </text>
    </comment>
    <comment authorId="0" ref="E67">
      <text>
        <t xml:space="preserve">Public ONS publication page. Exact table and source cells appear in column V; direct original data file in column F.</t>
      </text>
    </comment>
    <comment authorId="0" ref="E34">
      <text>
        <t xml:space="preserve">Public ONS publication page. Exact table and source cells appear in column V; direct original data file in column F.</t>
      </text>
    </comment>
    <comment authorId="0" ref="J5">
      <text>
        <t xml:space="preserve">2026 monthly breakdown is not supplied in this quarterly release. Do not allocate quarterly totals across months.</t>
      </text>
    </comment>
    <comment authorId="0" ref="E63">
      <text>
        <t xml:space="preserve">Public ONS publication page. Exact table and source cells appear in column V; direct original data file in column F.</t>
      </text>
    </comment>
    <comment authorId="0" ref="E30">
      <text>
        <t xml:space="preserve">Public ONS publication page. Exact table and source cells appear in column V; direct original data file in column F.</t>
      </text>
    </comment>
    <comment authorId="0" ref="E92">
      <text>
        <t xml:space="preserve">Public ONS publication page. Exact table and source cells appear in column V; direct original data file in column F.</t>
      </text>
    </comment>
    <comment authorId="0" ref="E59">
      <text>
        <t xml:space="preserve">Public ONS publication page. Exact table and source cells appear in column V; direct original data file in column F.</t>
      </text>
    </comment>
    <comment authorId="0" ref="E26">
      <text>
        <t xml:space="preserve">Public ONS publication page. Exact table and source cells appear in column V; direct original data file in column F.</t>
      </text>
    </comment>
    <comment authorId="0" ref="E88">
      <text>
        <t xml:space="preserve">Public ONS publication page. Exact table and source cells appear in column V; direct original data file in column F.</t>
      </text>
    </comment>
    <comment authorId="0" ref="E55">
      <text>
        <t xml:space="preserve">Public ONS publication page. Exact table and source cells appear in column V; direct original data file in column F.</t>
      </text>
    </comment>
    <comment authorId="0" ref="E22">
      <text>
        <t xml:space="preserve">Public ONS publication page. Exact table and source cells appear in column V; direct original data file in column F.</t>
      </text>
    </comment>
    <comment authorId="0" ref="E84">
      <text>
        <t xml:space="preserve">Public ONS publication page. Exact table and source cells appear in column V; direct original data file in column F.</t>
      </text>
    </comment>
    <comment authorId="0" ref="E51">
      <text>
        <t xml:space="preserve">Public ONS publication page. Exact table and source cells appear in column V; direct original data file in column F.</t>
      </text>
    </comment>
    <comment authorId="0" ref="E18">
      <text>
        <t xml:space="preserve">Public ONS publication page. Exact table and source cells appear in column V; direct original data file in column F.</t>
      </text>
    </comment>
    <comment authorId="0" ref="E80">
      <text>
        <t xml:space="preserve">Public ONS publication page. Exact table and source cells appear in column V; direct original data file in column F.</t>
      </text>
    </comment>
    <comment authorId="0" ref="E47">
      <text>
        <t xml:space="preserve">Public ONS publication page. Exact table and source cells appear in column V; direct original data file in column F.</t>
      </text>
    </comment>
    <comment authorId="0" ref="E14">
      <text>
        <t xml:space="preserve">Public ONS publication page. Exact table and source cells appear in column V; direct original data file in column F.</t>
      </text>
    </comment>
    <comment authorId="0" ref="E76">
      <text>
        <t xml:space="preserve">Public ONS publication page. Exact table and source cells appear in column V; direct original data file in column F.</t>
      </text>
    </comment>
    <comment authorId="0" ref="E43">
      <text>
        <t xml:space="preserve">Public ONS publication page. Exact table and source cells appear in column V; direct original data file in column F.</t>
      </text>
    </comment>
    <comment authorId="0" ref="E10">
      <text>
        <t xml:space="preserve">Public ONS publication page. Exact table and source cells appear in column V; direct original data file in column F.</t>
      </text>
    </comment>
    <comment authorId="0" ref="E72">
      <text>
        <t xml:space="preserve">Public ONS publication page. Exact table and source cells appear in column V; direct original data file in column F.</t>
      </text>
    </comment>
    <comment authorId="0" ref="E39">
      <text>
        <t xml:space="preserve">Public ONS publication page. Exact table and source cells appear in column V; direct original data file in column F.</t>
      </text>
    </comment>
    <comment authorId="0" ref="E6">
      <text>
        <t xml:space="preserve">Public ONS publication page. Exact table and source cells appear in column V; direct original data file in column F.</t>
      </text>
    </comment>
    <comment authorId="0" ref="E68">
      <text>
        <t xml:space="preserve">Public ONS publication page. Exact table and source cells appear in column V; direct original data file in column F.</t>
      </text>
    </comment>
    <comment authorId="0" ref="E35">
      <text>
        <t xml:space="preserve">Public ONS publication page. Exact table and source cells appear in column V; direct original data file in column F.</t>
      </text>
    </comment>
    <comment authorId="0" ref="E64">
      <text>
        <t xml:space="preserve">Public ONS publication page. Exact table and source cells appear in column V; direct original data file in column F.</t>
      </text>
    </comment>
    <comment authorId="0" ref="E31">
      <text>
        <t xml:space="preserve">Public ONS publication page. Exact table and source cells appear in column V; direct original data file in column F.</t>
      </text>
    </comment>
    <comment authorId="0" ref="E93">
      <text>
        <t xml:space="preserve">Public ONS publication page. Exact table and source cells appear in column V; direct original data file in column F.</t>
      </text>
    </comment>
    <comment authorId="0" ref="E60">
      <text>
        <t xml:space="preserve">Public ONS publication page. Exact table and source cells appear in column V; direct original data file in column F.</t>
      </text>
    </comment>
    <comment authorId="0" ref="E27">
      <text>
        <t xml:space="preserve">Public ONS publication page. Exact table and source cells appear in column V; direct original data file in column F.</t>
      </text>
    </comment>
    <comment authorId="0" ref="E89">
      <text>
        <t xml:space="preserve">Public ONS publication page. Exact table and source cells appear in column V; direct original data file in column F.</t>
      </text>
    </comment>
    <comment authorId="0" ref="E56">
      <text>
        <t xml:space="preserve">Public ONS publication page. Exact table and source cells appear in column V; direct original data file in column F.</t>
      </text>
    </comment>
    <comment authorId="0" ref="E23">
      <text>
        <t xml:space="preserve">Public ONS publication page. Exact table and source cells appear in column V; direct original data file in column F.</t>
      </text>
    </comment>
    <comment authorId="0" ref="E85">
      <text>
        <t xml:space="preserve">Public ONS publication page. Exact table and source cells appear in column V; direct original data file in column F.</t>
      </text>
    </comment>
    <comment authorId="0" ref="E52">
      <text>
        <t xml:space="preserve">Public ONS publication page. Exact table and source cells appear in column V; direct original data file in column F.</t>
      </text>
    </comment>
    <comment authorId="0" ref="E19">
      <text>
        <t xml:space="preserve">Public ONS publication page. Exact table and source cells appear in column V; direct original data file in column F.</t>
      </text>
    </comment>
    <comment authorId="0" ref="E81">
      <text>
        <t xml:space="preserve">Public ONS publication page. Exact table and source cells appear in column V; direct original data file in column F.</t>
      </text>
    </comment>
    <comment authorId="0" ref="E48">
      <text>
        <t xml:space="preserve">Public ONS publication page. Exact table and source cells appear in column V; direct original data file in column F.</t>
      </text>
    </comment>
    <comment authorId="0" ref="E15">
      <text>
        <t xml:space="preserve">Public ONS publication page. Exact table and source cells appear in column V; direct original data file in column F.</t>
      </text>
    </comment>
    <comment authorId="0" ref="E77">
      <text>
        <t xml:space="preserve">Public ONS publication page. Exact table and source cells appear in column V; direct original data file in column F.</t>
      </text>
    </comment>
    <comment authorId="0" ref="E44">
      <text>
        <t xml:space="preserve">Public ONS publication page. Exact table and source cells appear in column V; direct original data file in column F.</t>
      </text>
    </comment>
    <comment authorId="0" ref="E11">
      <text>
        <t xml:space="preserve">Public ONS publication page. Exact table and source cells appear in column V; direct original data file in column F.</t>
      </text>
    </comment>
    <comment authorId="0" ref="E73">
      <text>
        <t xml:space="preserve">Public ONS publication page. Exact table and source cells appear in column V; direct original data file in column F.</t>
      </text>
    </comment>
    <comment authorId="0" ref="E40">
      <text>
        <t xml:space="preserve">Public ONS publication page. Exact table and source cells appear in column V; direct original data file in column F.</t>
      </text>
    </comment>
    <comment authorId="0" ref="E7">
      <text>
        <t xml:space="preserve">Public ONS publication page. Exact table and source cells appear in column V; direct original data file in column F.</t>
      </text>
    </comment>
    <comment authorId="0" ref="E69">
      <text>
        <t xml:space="preserve">Public ONS publication page. Exact table and source cells appear in column V; direct original data file in column F.</t>
      </text>
    </comment>
    <comment authorId="0" ref="E36">
      <text>
        <t xml:space="preserve">Public ONS publication page. Exact table and source cells appear in column V; direct original data file in column F.</t>
      </text>
    </comment>
    <comment authorId="0" ref="E65">
      <text>
        <t xml:space="preserve">Public ONS publication page. Exact table and source cells appear in column V; direct original data file in column F.</t>
      </text>
    </comment>
    <comment authorId="0" ref="E32">
      <text>
        <t xml:space="preserve">Public ONS publication page. Exact table and source cells appear in column V; direct original data file in column F.</t>
      </text>
    </comment>
    <comment authorId="0" ref="E61">
      <text>
        <t xml:space="preserve">Public ONS publication page. Exact table and source cells appear in column V; direct original data file in column F.</t>
      </text>
    </comment>
    <comment authorId="0" ref="E28">
      <text>
        <t xml:space="preserve">Public ONS publication page. Exact table and source cells appear in column V; direct original data file in column F.</t>
      </text>
    </comment>
    <comment authorId="0" ref="E90">
      <text>
        <t xml:space="preserve">Public ONS publication page. Exact table and source cells appear in column V; direct original data file in column F.</t>
      </text>
    </comment>
    <comment authorId="0" ref="E57">
      <text>
        <t xml:space="preserve">Public ONS publication page. Exact table and source cells appear in column V; direct original data file in column F.</t>
      </text>
    </comment>
    <comment authorId="0" ref="E24">
      <text>
        <t xml:space="preserve">Public ONS publication page. Exact table and source cells appear in column V; direct original data file in column F.</t>
      </text>
    </comment>
    <comment authorId="0" ref="E86">
      <text>
        <t xml:space="preserve">Public ONS publication page. Exact table and source cells appear in column V; direct original data file in column F.</t>
      </text>
    </comment>
    <comment authorId="0" ref="E53">
      <text>
        <t xml:space="preserve">Public ONS publication page. Exact table and source cells appear in column V; direct original data file in column F.</t>
      </text>
    </comment>
    <comment authorId="0" ref="E20">
      <text>
        <t xml:space="preserve">Public ONS publication page. Exact table and source cells appear in column V; direct original data file in column F.</t>
      </text>
    </comment>
    <comment authorId="0" ref="E82">
      <text>
        <t xml:space="preserve">Public ONS publication page. Exact table and source cells appear in column V; direct original data file in column F.</t>
      </text>
    </comment>
    <comment authorId="0" ref="E49">
      <text>
        <t xml:space="preserve">Public ONS publication page. Exact table and source cells appear in column V; direct original data file in column F.</t>
      </text>
    </comment>
    <comment authorId="0" ref="E16">
      <text>
        <t xml:space="preserve">Public ONS publication page. Exact table and source cells appear in column V; direct original data file in column F.</t>
      </text>
    </comment>
    <comment authorId="0" ref="E78">
      <text>
        <t xml:space="preserve">Public ONS publication page. Exact table and source cells appear in column V; direct original data file in column F.</t>
      </text>
    </comment>
    <comment authorId="0" ref="E45">
      <text>
        <t xml:space="preserve">Public ONS publication page. Exact table and source cells appear in column V; direct original data file in column F.</t>
      </text>
    </comment>
    <comment authorId="0" ref="E12">
      <text>
        <t xml:space="preserve">Public ONS publication page. Exact table and source cells appear in column V; direct original data file in column F.</t>
      </text>
    </comment>
    <comment authorId="0" ref="E74">
      <text>
        <t xml:space="preserve">Public ONS publication page. Exact table and source cells appear in column V; direct original data file in column F.</t>
      </text>
    </comment>
    <comment authorId="0" ref="E41">
      <text>
        <t xml:space="preserve">Public ONS publication page. Exact table and source cells appear in column V; direct original data file in column F.</t>
      </text>
    </comment>
    <comment authorId="0" ref="E8">
      <text>
        <t xml:space="preserve">Public ONS publication page. Exact table and source cells appear in column V; direct original data file in column F.</t>
      </text>
    </comment>
    <comment authorId="0" ref="E70">
      <text>
        <t xml:space="preserve">Public ONS publication page. Exact table and source cells appear in column V; direct original data file in column F.</t>
      </text>
    </comment>
    <comment authorId="0" ref="E37">
      <text>
        <t xml:space="preserve">Public ONS publication page. Exact table and source cells appear in column V; direct original data file in column F.</t>
      </text>
    </comment>
    <comment authorId="0" ref="E66">
      <text>
        <t xml:space="preserve">Public ONS publication page. Exact table and source cells appear in column V; direct original data file in column F.</t>
      </text>
    </comment>
    <comment authorId="0" ref="E33">
      <text>
        <t xml:space="preserve">Public ONS publication page. Exact table and source cells appear in column V; direct original data file in column F.</t>
      </text>
    </comment>
    <comment authorId="0" ref="E62">
      <text>
        <t xml:space="preserve">Public ONS publication page. Exact table and source cells appear in column V; direct original data file in column F.</t>
      </text>
    </comment>
    <comment authorId="0" ref="E29">
      <text>
        <t xml:space="preserve">Public ONS publication page. Exact table and source cells appear in column V; direct original data file in column F.</t>
      </text>
    </comment>
    <comment authorId="0" ref="E91">
      <text>
        <t xml:space="preserve">Public ONS publication page. Exact table and source cells appear in column V; direct original data file in column F.</t>
      </text>
    </comment>
    <comment authorId="0" ref="E58">
      <text>
        <t xml:space="preserve">Public ONS publication page. Exact table and source cells appear in column V; direct original data file in column F.</t>
      </text>
    </comment>
    <comment authorId="0" ref="E25">
      <text>
        <t xml:space="preserve">Public ONS publication page. Exact table and source cells appear in column V; direct original data file in column F.</t>
      </text>
    </comment>
    <comment authorId="0" ref="E87">
      <text>
        <t xml:space="preserve">Public ONS publication page. Exact table and source cells appear in column V; direct original data file in column F.</t>
      </text>
    </comment>
    <comment authorId="0" ref="E54">
      <text>
        <t xml:space="preserve">Public ONS publication page. Exact table and source cells appear in column V; direct original data file in column F.</t>
      </text>
    </comment>
    <comment authorId="0" ref="E21">
      <text>
        <t xml:space="preserve">Public ONS publication page. Exact table and source cells appear in column V; direct original data file in column F.</t>
      </text>
    </comment>
    <comment authorId="0" ref="E83">
      <text>
        <t xml:space="preserve">Public ONS publication page. Exact table and source cells appear in column V; direct original data file in column F.</t>
      </text>
    </comment>
    <comment authorId="0" ref="E50">
      <text>
        <t xml:space="preserve">Public ONS publication page. Exact table and source cells appear in column V; direct original data file in column F.</t>
      </text>
    </comment>
    <comment authorId="0" ref="E17">
      <text>
        <t xml:space="preserve">Public ONS publication page. Exact table and source cells appear in column V; direct original data file in column F.</t>
      </text>
    </comment>
    <comment authorId="0" ref="E79">
      <text>
        <t xml:space="preserve">Public ONS publication page. Exact table and source cells appear in column V; direct original data file in column F.</t>
      </text>
    </comment>
    <comment authorId="0" ref="E46">
      <text>
        <t xml:space="preserve">Public ONS publication page. Exact table and source cells appear in column V; direct original data file in column F.</t>
      </text>
    </comment>
    <comment authorId="0" ref="E13">
      <text>
        <t xml:space="preserve">Public ONS publication page. Exact table and source cells appear in column V; direct original data file in column F.</t>
      </text>
    </comment>
    <comment authorId="0" ref="E75">
      <text>
        <t xml:space="preserve">Public ONS publication page. Exact table and source cells appear in column V; direct original data file in column F.</t>
      </text>
    </comment>
    <comment authorId="0" ref="E42">
      <text>
        <t xml:space="preserve">Public ONS publication page. Exact table and source cells appear in column V; direct original data file in column F.</t>
      </text>
    </comment>
    <comment authorId="0" ref="E9">
      <text>
        <t xml:space="preserve">Public ONS publication page. Exact table and source cells appear in column V; direct original data file in column F.</t>
      </text>
    </comment>
    <comment authorId="0" ref="C5">
      <text>
        <t xml:space="preserve">England and Wales summed; original ONS quarterly tables.</t>
      </text>
    </comment>
    <comment authorId="0" ref="E71">
      <text>
        <t xml:space="preserve">Public ONS publication page. Exact table and source cells appear in column V; direct original data file in column F.</t>
      </text>
    </comment>
    <comment authorId="0" ref="E38">
      <text>
        <t xml:space="preserve">Public ONS publication page. Exact table and source cells appear in column V; direct original data file in column F.</t>
      </text>
    </comment>
  </commentList>
</comments>
</file>

<file path=xl/sharedStrings.xml><?xml version="1.0" encoding="utf-8"?>
<sst xmlns="http://schemas.openxmlformats.org/spreadsheetml/2006/main" count="226" uniqueCount="214">
  <si>
    <t>Half-year births in England and Wales</t>
  </si>
  <si>
    <t>January–June • 1938–2026 • Live births</t>
  </si>
  <si>
    <t>Year</t>
  </si>
  <si>
    <t>Live births
January–June</t>
  </si>
  <si>
    <t>Q1 Jan–Mar</t>
  </si>
  <si>
    <t>Q2 Apr–Jun</t>
  </si>
  <si>
    <t>Public source</t>
  </si>
  <si>
    <t>Source detail</t>
  </si>
  <si>
    <t>Days in H1</t>
  </si>
  <si>
    <t>2026 vs daily %</t>
  </si>
  <si>
    <t>Full-year births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</si>
  <si>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</si>
  <si>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</si>
  <si>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</si>
  <si>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</si>
  <si>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</si>
  <si>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</si>
  <si>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</si>
  <si>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</si>
  <si>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</si>
  <si>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</si>
  <si>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</si>
  <si>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</si>
  <si>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 cells</t>
  </si>
  <si>
    <t>Chart year</t>
  </si>
  <si>
    <t>Historical total</t>
  </si>
  <si>
    <t>2026 provisional</t>
  </si>
  <si>
    <t>n.a.</t>
  </si>
  <si>
    <t>England + Wales totals; Jan–Mar and Apr–Jun</t>
  </si>
  <si>
    <t>1938</t>
  </si>
  <si>
    <t>Table_12: C7:C188</t>
  </si>
  <si>
    <t>1939</t>
  </si>
  <si>
    <t>Table_12: D7:D188</t>
  </si>
  <si>
    <t>1940</t>
  </si>
  <si>
    <t>Table_12: E7:E188</t>
  </si>
  <si>
    <t>1941</t>
  </si>
  <si>
    <t>Table_12: F7:F188</t>
  </si>
  <si>
    <t>1942</t>
  </si>
  <si>
    <t>Table_12: G7:G188</t>
  </si>
  <si>
    <t>1943</t>
  </si>
  <si>
    <t>Table_12: H7:H188</t>
  </si>
  <si>
    <t>1944</t>
  </si>
  <si>
    <t>Table_12: I7:I188</t>
  </si>
  <si>
    <t>1945</t>
  </si>
  <si>
    <t>Table_12: J7:J188</t>
  </si>
  <si>
    <t>1946</t>
  </si>
  <si>
    <t>Table_12: K7:K188</t>
  </si>
  <si>
    <t>1947</t>
  </si>
  <si>
    <t>Table_12: L7:L188</t>
  </si>
  <si>
    <t>1948</t>
  </si>
  <si>
    <t>Table_12: M7:M188</t>
  </si>
  <si>
    <t>1949</t>
  </si>
  <si>
    <t>Table_12: N7:N188</t>
  </si>
  <si>
    <t>1950</t>
  </si>
  <si>
    <t>Table_12: O7:O188</t>
  </si>
  <si>
    <t>1951</t>
  </si>
  <si>
    <t>Table_12: P7:P188</t>
  </si>
  <si>
    <t>1952</t>
  </si>
  <si>
    <t>Table_12: Q7:Q188</t>
  </si>
  <si>
    <t>1953</t>
  </si>
  <si>
    <t>Table_12: R7:R188</t>
  </si>
  <si>
    <t>1954</t>
  </si>
  <si>
    <t>Table_12: S7:S188</t>
  </si>
  <si>
    <t>1955</t>
  </si>
  <si>
    <t>Table_12: T7:T188</t>
  </si>
  <si>
    <t>1956</t>
  </si>
  <si>
    <t>Table_12: U7:U188</t>
  </si>
  <si>
    <t>1957</t>
  </si>
  <si>
    <t>Table_12: V7:V188</t>
  </si>
  <si>
    <t>1958</t>
  </si>
  <si>
    <t>Table_12: W7:W188</t>
  </si>
  <si>
    <t>1959</t>
  </si>
  <si>
    <t>Table_12: X7:X188</t>
  </si>
  <si>
    <t>1960</t>
  </si>
  <si>
    <t>Table_12: Y7:Y188</t>
  </si>
  <si>
    <t>1961</t>
  </si>
  <si>
    <t>Table_12: Z7:Z188</t>
  </si>
  <si>
    <t>1962</t>
  </si>
  <si>
    <t>Table_12: AA7:AA188</t>
  </si>
  <si>
    <t>1963</t>
  </si>
  <si>
    <t>Table_12: AB7:AB188</t>
  </si>
  <si>
    <t>1964</t>
  </si>
  <si>
    <t>Table_12: AC7:AC188</t>
  </si>
  <si>
    <t>1965</t>
  </si>
  <si>
    <t>Table_12: AD7:AD188</t>
  </si>
  <si>
    <t>1966</t>
  </si>
  <si>
    <t>Table_12: AE7:AE188</t>
  </si>
  <si>
    <t>1967</t>
  </si>
  <si>
    <t>Table_12: AF7:AF188</t>
  </si>
  <si>
    <t>1968</t>
  </si>
  <si>
    <t>Table_12: AG7:AG188</t>
  </si>
  <si>
    <t>1969</t>
  </si>
  <si>
    <t>Table_4: C36:H36</t>
  </si>
  <si>
    <t>1970</t>
  </si>
  <si>
    <t>Table_4: C37:H37</t>
  </si>
  <si>
    <t>1971</t>
  </si>
  <si>
    <t>Table_4: C38:H38</t>
  </si>
  <si>
    <t>1972</t>
  </si>
  <si>
    <t>Table_4: C39:H39</t>
  </si>
  <si>
    <t>1973</t>
  </si>
  <si>
    <t>Table_4: C40:H40</t>
  </si>
  <si>
    <t>1974</t>
  </si>
  <si>
    <t>Table_4: C41:H41</t>
  </si>
  <si>
    <t>1975</t>
  </si>
  <si>
    <t>Table_4: C42:H42</t>
  </si>
  <si>
    <t>1976</t>
  </si>
  <si>
    <t>Table_4: C43:H43</t>
  </si>
  <si>
    <t>1977</t>
  </si>
  <si>
    <t>Table_4: C44:H44</t>
  </si>
  <si>
    <t>1978</t>
  </si>
  <si>
    <t>Table_4: C45:H45</t>
  </si>
  <si>
    <t>1979</t>
  </si>
  <si>
    <t>Table_4: C46:H46</t>
  </si>
  <si>
    <t>1980</t>
  </si>
  <si>
    <t>Table_4: C47:H47</t>
  </si>
  <si>
    <t>1981</t>
  </si>
  <si>
    <t>Table_4: C48:H48</t>
  </si>
  <si>
    <t>1982</t>
  </si>
  <si>
    <t>Table_4: C49:H49</t>
  </si>
  <si>
    <t>1983</t>
  </si>
  <si>
    <t>Table_4: C50:H50</t>
  </si>
  <si>
    <t>1984</t>
  </si>
  <si>
    <t>Table_4: C51:H51</t>
  </si>
  <si>
    <t>1985</t>
  </si>
  <si>
    <t>Table_4: C52:H52</t>
  </si>
  <si>
    <t>1986</t>
  </si>
  <si>
    <t>Table_4: C53:H53</t>
  </si>
  <si>
    <t>1987</t>
  </si>
  <si>
    <t>Table_4: C54:H54</t>
  </si>
  <si>
    <t>1988</t>
  </si>
  <si>
    <t>Table_4: C55:H55</t>
  </si>
  <si>
    <t>1989</t>
  </si>
  <si>
    <t>Table_4: C56:H56</t>
  </si>
  <si>
    <t>1990</t>
  </si>
  <si>
    <t>Table_4: C57:H57</t>
  </si>
  <si>
    <t>1991</t>
  </si>
  <si>
    <t>Table_4: C58:H58</t>
  </si>
  <si>
    <t>1992</t>
  </si>
  <si>
    <t>Table_4: C59:H59</t>
  </si>
  <si>
    <t>1993</t>
  </si>
  <si>
    <t>Table_4: C60:H60</t>
  </si>
  <si>
    <t>1994</t>
  </si>
  <si>
    <t>Table_4: C61:H61</t>
  </si>
  <si>
    <t>1995</t>
  </si>
  <si>
    <t>Table_4: C62:H62</t>
  </si>
  <si>
    <t>1996</t>
  </si>
  <si>
    <t>Table_4: C63:H63</t>
  </si>
  <si>
    <t>1997</t>
  </si>
  <si>
    <t>Table_4: C64:H64</t>
  </si>
  <si>
    <t>1998</t>
  </si>
  <si>
    <t>Table_4: C65:H65</t>
  </si>
  <si>
    <t>1999</t>
  </si>
  <si>
    <t>Table_4: C66:H66</t>
  </si>
  <si>
    <t>2000</t>
  </si>
  <si>
    <t>Table_4: C67:H67</t>
  </si>
  <si>
    <t>2001</t>
  </si>
  <si>
    <t>Table_4: C68:H68</t>
  </si>
  <si>
    <t>2002</t>
  </si>
  <si>
    <t>Table_4: C69:H69</t>
  </si>
  <si>
    <t>2003</t>
  </si>
  <si>
    <t>Table_4: C70:H70</t>
  </si>
  <si>
    <t>2004</t>
  </si>
  <si>
    <t>Table_4: C71:H71</t>
  </si>
  <si>
    <t>2005</t>
  </si>
  <si>
    <t>Table_4: C72:H72</t>
  </si>
  <si>
    <t>2006</t>
  </si>
  <si>
    <t>Table_4: C73:H73</t>
  </si>
  <si>
    <t>2007</t>
  </si>
  <si>
    <t>Table_4: C74:H74</t>
  </si>
  <si>
    <t>2008</t>
  </si>
  <si>
    <t>Table_4: C75:H75</t>
  </si>
  <si>
    <t>2009</t>
  </si>
  <si>
    <t>Table_4: C76:H76</t>
  </si>
  <si>
    <t>2010</t>
  </si>
  <si>
    <t>Table_4: C77:H77</t>
  </si>
  <si>
    <t>2011</t>
  </si>
  <si>
    <t>Table_4: C78:H78</t>
  </si>
  <si>
    <t>2012</t>
  </si>
  <si>
    <t>Table_4: C79:H79</t>
  </si>
  <si>
    <t>2013</t>
  </si>
  <si>
    <t>Table_4: C80:H80</t>
  </si>
  <si>
    <t>2014</t>
  </si>
  <si>
    <t>Table_4: C81:H81</t>
  </si>
  <si>
    <t>2015</t>
  </si>
  <si>
    <t>Table_4: C82:H82</t>
  </si>
  <si>
    <t>2016</t>
  </si>
  <si>
    <t>Table_4: C83:H83</t>
  </si>
  <si>
    <t>2017</t>
  </si>
  <si>
    <t>Table_4: C84:H84</t>
  </si>
  <si>
    <t>2018</t>
  </si>
  <si>
    <t>Table_4: C85:H85</t>
  </si>
  <si>
    <t>2019</t>
  </si>
  <si>
    <t>Table_4: C86:H86</t>
  </si>
  <si>
    <t>2020</t>
  </si>
  <si>
    <t>Table_4: C87:H87</t>
  </si>
  <si>
    <t>2021</t>
  </si>
  <si>
    <t>Table_4: C88:H88</t>
  </si>
  <si>
    <t>2022</t>
  </si>
  <si>
    <t>Table_4: C89:H89</t>
  </si>
  <si>
    <t>2023</t>
  </si>
  <si>
    <t>Table_4: C90:H90</t>
  </si>
  <si>
    <t>2024</t>
  </si>
  <si>
    <t>Table_4: C91:H91</t>
  </si>
  <si>
    <t>2025</t>
  </si>
  <si>
    <t>Table_4: C92:H92</t>
  </si>
  <si>
    <t>2026</t>
  </si>
  <si>
    <t>READING THE FIGURES</t>
  </si>
  <si>
    <t>Coverage • 1938–2025 includes non-resident mothers and unlinked registrations. 2026 uses linked births to resident mothers.</t>
  </si>
  <si>
    <t>MATCHED SERIES INPUT</t>
  </si>
  <si>
    <t>2026 comparison • The change from the broader 2025 total is −0.90%. Like-for-like 2025 linked residents: 289,642; change to 2026: −2,406 (−0.83%).</t>
  </si>
  <si>
    <t>2025 linked residents</t>
  </si>
  <si>
    <t>Method • January–June live births = January–March + April–June. Daily comparisons adjust for leap years.</t>
  </si>
  <si>
    <t>Missing data • “n.a.” means unavailable or not applicable, never zero. 2026 monthly and full-year totals are not yet available here.</t>
  </si>
  <si>
    <t>BACK TO TABLE 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</si>
</sst>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+0.00%;-0.00%;0.00%"/>
  </numFmts>
  <fonts count="11">
    <font>
      <sz val="10.0"/>
      <color rgb="FF000000"/>
      <name val="Arial"/>
      <scheme val="minor"/>
    </font>
    <font>
      <b/>
      <sz val="10.0"/>
      <color rgb="FF262421"/>
      <name val="PT Sans"/>
    </font>
    <font>
      <sz val="11.0"/>
      <color rgb="FF262421"/>
      <name val="PT Sans"/>
    </font>
    <font>
      <b/>
      <sz val="23.0"/>
      <color rgb="FFFA6400"/>
      <name val="PT Sans"/>
    </font>
    <font>
      <sz val="11.0"/>
      <color rgb="FF67615B"/>
      <name val="PT Sans"/>
    </font>
    <font>
      <b/>
      <sz val="11.0"/>
      <color rgb="FF262421"/>
      <name val="PT Sans"/>
    </font>
    <font>
      <b/>
      <sz val="12.0"/>
      <color rgb="FF262421"/>
      <name val="PT Sans"/>
    </font>
    <font>
      <u/>
      <sz val="10.0"/>
      <color rgb="FFFA6400"/>
      <name val="PT Sans"/>
    </font>
    <font>
      <sz val="10.0"/>
      <color rgb="FF67615B"/>
      <name val="PT Sans"/>
    </font>
    <font>
      <u/>
      <sz val="11.0"/>
      <color rgb="FF262421"/>
      <name val="PT Sans"/>
    </font>
    <font>
      <u/>
      <sz val="10.0"/>
      <color rgb="FF67615B"/>
      <name val="PT Sans"/>
    </font>
  </fonts>
  <fills count="4">
    <fill>
      <patternFill patternType="none"/>
    </fill>
    <fill>
      <patternFill patternType="lightGray"/>
    </fill>
    <fill>
      <patternFill patternType="solid">
        <fgColor rgb="FFFA6400"/>
        <bgColor rgb="FFFA64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center" wrapText="0"/>
    </xf>
    <xf borderId="0" fillId="3" fontId="2" numFmtId="0" xfId="0" applyAlignment="1" applyFill="1" applyFont="1">
      <alignment shrinkToFit="0" vertical="center" wrapText="0"/>
    </xf>
    <xf borderId="0" fillId="3" fontId="3" numFmtId="0" xfId="0" applyAlignment="1" applyFill="1" applyFont="1">
      <alignment shrinkToFit="0" vertical="center" wrapText="0"/>
    </xf>
    <xf borderId="0" fillId="3" fontId="4" numFmtId="0" xfId="0" applyAlignment="1" applyFill="1" applyFont="1">
      <alignment readingOrder="0" shrinkToFit="0" vertical="center" wrapText="0"/>
    </xf>
    <xf borderId="0" fillId="2" fontId="1" numFmtId="0" xfId="0" applyAlignment="1" applyFill="1" applyFont="1">
      <alignment horizontal="left" shrinkToFit="0" vertical="center" wrapText="1"/>
    </xf>
    <xf borderId="0" fillId="2" fontId="1" numFmtId="0" xfId="0" applyAlignment="1" applyFill="1" applyFont="1">
      <alignment horizontal="left" shrinkToFit="0" vertical="center" wrapText="1"/>
    </xf>
    <xf borderId="0" fillId="3" fontId="5" numFmtId="1" xfId="0" applyAlignment="1" applyFill="1" applyFont="1" applyNumberFormat="1">
      <alignment horizontal="left" readingOrder="0" shrinkToFit="0" vertical="center" wrapText="0"/>
    </xf>
    <xf borderId="0" fillId="3" fontId="6" numFmtId="3" xfId="0" applyAlignment="1" applyFill="1" applyFont="1" applyNumberFormat="1">
      <alignment horizontal="right" shrinkToFit="0" vertical="center" wrapText="0"/>
    </xf>
    <xf borderId="0" fillId="3" fontId="2" numFmtId="3" xfId="0" applyAlignment="1" applyFill="1" applyFont="1" applyNumberFormat="1">
      <alignment horizontal="right" readingOrder="0" shrinkToFit="0" vertical="center" wrapText="0"/>
    </xf>
    <xf borderId="0" fillId="3" fontId="7" numFmtId="0" xfId="0" applyAlignment="1" applyFill="1" applyFont="1">
      <alignment shrinkToFit="0" vertical="center" wrapText="0"/>
    </xf>
    <xf borderId="0" fillId="3" fontId="2" numFmtId="1" xfId="0" applyAlignment="1" applyFill="1" applyFont="1" applyNumberFormat="1">
      <alignment horizontal="right" readingOrder="0" shrinkToFit="0" vertical="center" wrapText="0"/>
    </xf>
    <xf borderId="0" fillId="3" fontId="2" numFmtId="164" xfId="0" applyAlignment="1" applyFill="1" applyFont="1" applyNumberFormat="1">
      <alignment horizontal="right" shrinkToFit="0" vertical="center" wrapText="0"/>
    </xf>
    <xf borderId="0" fillId="3" fontId="2" numFmtId="0" xfId="0" applyAlignment="1" applyFill="1" applyFont="1">
      <alignment readingOrder="0" shrinkToFit="0" vertical="center" wrapText="0"/>
    </xf>
    <xf quotePrefix="1" borderId="0" fillId="3" fontId="2" numFmtId="0" xfId="0" applyAlignment="1" applyFill="1" applyFont="1">
      <alignment readingOrder="0" shrinkToFit="0" vertical="center" wrapText="0"/>
    </xf>
    <xf borderId="0" fillId="3" fontId="2" numFmtId="3" xfId="0" applyAlignment="1" applyFill="1" applyFont="1" applyNumberFormat="1">
      <alignment shrinkToFit="0" vertical="center" wrapText="0"/>
    </xf>
    <xf borderId="0" fillId="3" fontId="2" numFmtId="3" xfId="0" applyAlignment="1" applyFill="1" applyFont="1" applyNumberFormat="1">
      <alignment horizontal="right" shrinkToFit="0" vertical="center" wrapText="0"/>
    </xf>
    <xf borderId="0" fillId="2" fontId="5" numFmtId="0" xfId="0" applyAlignment="1" applyFill="1" applyFont="1">
      <alignment shrinkToFit="0" vertical="center" wrapText="0"/>
    </xf>
    <xf borderId="0" fillId="3" fontId="8" numFmtId="0" xfId="0" applyAlignment="1" applyFill="1" applyFont="1">
      <alignment readingOrder="0" shrinkToFit="0" vertical="center" wrapText="1"/>
    </xf>
    <xf borderId="0" fillId="3" fontId="2" numFmtId="0" xfId="0" applyAlignment="1" applyFill="1" applyFont="1">
      <alignment readingOrder="0" shrinkToFit="0" vertical="center" wrapText="0"/>
    </xf>
    <xf borderId="0" fillId="3" fontId="9" numFmtId="0" xfId="0" applyAlignment="1" applyFill="1" applyFont="1">
      <alignment shrinkToFit="0" vertical="center" wrapText="0"/>
    </xf>
    <xf borderId="0" fillId="3" fontId="10" numFmtId="0" xfId="0" applyAlignment="1" applyFill="1" applyFont="1">
      <alignment shrinkToFit="0" vertical="center" wrapText="1"/>
    </xf>
    <xf borderId="0" fillId="3" fontId="8" numFmtId="0" xfId="0" applyAlignment="1" applyFill="1" applyFont="1">
      <alignment shrinkToFit="0" vertical="center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A6400"/>
          <bgColor rgb="FFFA64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BF7F3"/>
          <bgColor rgb="FFFBF7F3"/>
        </patternFill>
      </fill>
      <border/>
    </dxf>
    <dxf>
      <border>
        <left style="thin">
          <color rgb="FFFA6400"/>
        </left>
        <right style="thin">
          <color rgb="FFFA6400"/>
        </right>
        <top style="thin">
          <color rgb="FFFA6400"/>
        </top>
        <bottom style="thin">
          <color rgb="FFFA6400"/>
        </bottom>
      </border>
    </dxf>
    <dxf>
      <font>
        <b/>
        <color rgb="FF262421"/>
      </font>
      <fill>
        <patternFill patternType="solid">
          <fgColor rgb="FFFFF0DD"/>
          <bgColor rgb="FFFFF0DD"/>
        </patternFill>
      </fill>
      <border/>
    </dxf>
  </dxfs>
  <tableStyles count="1">
    <tableStyle count="4" pivot="0" name="H1 births 1938–2026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4:V93" displayName="H1_births" name="H1_births" id="1">
  <tableColumns count="22">
    <tableColumn name="Year" id="1"/>
    <tableColumn name="Live births_x000a_January–June" id="2"/>
    <tableColumn name="Q1 Jan–Mar" id="3"/>
    <tableColumn name="Q2 Apr–Jun" id="4"/>
    <tableColumn name="Public source" id="5"/>
    <tableColumn name="Source detail" id="6"/>
    <tableColumn name="Days in H1" id="7"/>
    <tableColumn name="2026 vs daily %" id="8"/>
    <tableColumn name="Full-year births" id="9"/>
    <tableColumn name="January" id="10"/>
    <tableColumn name="February" id="11"/>
    <tableColumn name="March" id="12"/>
    <tableColumn name="April" id="13"/>
    <tableColumn name="May" id="14"/>
    <tableColumn name="June" id="15"/>
    <tableColumn name="July" id="16"/>
    <tableColumn name="August" id="17"/>
    <tableColumn name="September" id="18"/>
    <tableColumn name="October" id="19"/>
    <tableColumn name="November" id="20"/>
    <tableColumn name="December" id="21"/>
    <tableColumn name="Source cells" id="22"/>
  </tableColumns>
  <tableStyleInfo name="H1 births 1938–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640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 outlineLevelCol="1"/>
  <cols>
    <col customWidth="1" min="1" max="1" width="9.5"/>
    <col customWidth="1" min="2" max="2" width="15.75"/>
    <col customWidth="1" min="3" max="4" width="13.88"/>
    <col customWidth="1" min="5" max="5" width="12.63"/>
    <col customWidth="1" hidden="1" min="6" max="6" width="22.0" outlineLevel="1"/>
    <col customWidth="1" hidden="1" min="7" max="7" width="12.0" outlineLevel="1"/>
    <col customWidth="1" hidden="1" min="8" max="8" width="15.13" outlineLevel="1"/>
    <col customWidth="1" hidden="1" min="9" max="9" width="15.75" outlineLevel="1"/>
    <col customWidth="1" hidden="1" min="10" max="21" width="12.0" outlineLevel="1"/>
    <col customWidth="1" hidden="1" min="22" max="22" width="32.63" outlineLevel="1"/>
    <col collapsed="1" customWidth="1" hidden="1" min="23" max="23" width="10.75"/>
    <col customWidth="1" hidden="1" min="24" max="25" width="18.88"/>
  </cols>
  <sheetData>
    <row r="1" ht="19.5" customHeight="1">
      <c r="A1" s="1"/>
      <c r="D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0.0" customHeight="1">
      <c r="A2" s="3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9.5" customHeight="1">
      <c r="A3" s="4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33.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6" t="s">
        <v>24</v>
      </c>
      <c r="X4" s="6" t="s">
        <v>25</v>
      </c>
      <c r="Y4" s="6" t="s">
        <v>26</v>
      </c>
    </row>
    <row r="5" ht="21.0" customHeight="1">
      <c r="A5" s="7">
        <v>2026.0</v>
      </c>
      <c r="B5" s="8">
        <f t="shared" ref="B5:B93" si="1">SUM(C5:D5)</f>
        <v>287236</v>
      </c>
      <c r="C5" s="9">
        <v>141715.0</v>
      </c>
      <c r="D5" s="9">
        <v>145521.0</v>
      </c>
      <c r="E5" s="10" t="str">
        <f>HYPERLINK("https://www.ons.gov.uk/peoplepopulationandcommunity/birthsdeathsandmarriages/livebirths/datasets/quarterlybirthsinenglandandwalesprovisional","ONS ↗")</f>
        <v>ONS ↗</v>
      </c>
      <c r="F5" s="10" t="str">
        <f>HYPERLINK("https://www.ons.gov.uk/peoplepopulationandcommunity/birthsdeathsandmarriages/livebirths/datasets/quarterlybirthsinenglandandwalesprovisional","Original ONS data ↗")</f>
        <v>Original ONS data ↗</v>
      </c>
      <c r="G5" s="11">
        <v>181.0</v>
      </c>
      <c r="H5" s="12">
        <f t="shared" ref="H5:H93" si="2">(INDEX($B$5:$B$93,MATCH(2026,$A$5:$A$93,0))/INDEX($G$5:$G$93,MATCH(2026,$A$5:$A$93,0)))/(B5/G5)-1</f>
        <v>0</v>
      </c>
      <c r="I5" s="9" t="s">
        <v>27</v>
      </c>
      <c r="J5" s="9" t="s">
        <v>27</v>
      </c>
      <c r="K5" s="9" t="s">
        <v>27</v>
      </c>
      <c r="L5" s="9" t="s">
        <v>27</v>
      </c>
      <c r="M5" s="9" t="s">
        <v>27</v>
      </c>
      <c r="N5" s="9" t="s">
        <v>27</v>
      </c>
      <c r="O5" s="9" t="s">
        <v>27</v>
      </c>
      <c r="P5" s="9" t="s">
        <v>27</v>
      </c>
      <c r="Q5" s="9" t="s">
        <v>27</v>
      </c>
      <c r="R5" s="9" t="s">
        <v>27</v>
      </c>
      <c r="S5" s="9" t="s">
        <v>27</v>
      </c>
      <c r="T5" s="9" t="s">
        <v>27</v>
      </c>
      <c r="U5" s="9" t="s">
        <v>27</v>
      </c>
      <c r="V5" s="13" t="s">
        <v>28</v>
      </c>
      <c r="W5" s="14" t="s">
        <v>29</v>
      </c>
      <c r="X5" s="15">
        <f t="shared" ref="X5:X92" si="3">INDEX($B$5:$B$93,MATCH(VALUE(W5),$A$5:$A$93,0))</f>
        <v>318749</v>
      </c>
      <c r="Y5" s="2"/>
    </row>
    <row r="6" ht="21.0" customHeight="1">
      <c r="A6" s="7">
        <v>2025.0</v>
      </c>
      <c r="B6" s="8">
        <f t="shared" si="1"/>
        <v>289843</v>
      </c>
      <c r="C6" s="16">
        <f t="shared" ref="C6:C93" si="4">SUM(J6:L6)</f>
        <v>142378</v>
      </c>
      <c r="D6" s="16">
        <f t="shared" ref="D6:D93" si="5">SUM(M6:O6)</f>
        <v>147465</v>
      </c>
      <c r="E6" s="10" t="str">
        <f t="shared" ref="E6:E36" si="6">HYPERLINK("https://www.ons.gov.uk/peoplepopulationandcommunity/birthsdeathsandmarriages/livebirths/datasets/birthsinenglandandwalesbirthregistrations","ONS ↗")</f>
        <v>ONS ↗</v>
      </c>
      <c r="F6" s="10" t="str">
        <f t="shared" ref="F6:F36" si="7">HYPERLINK("https://www.ons.gov.uk/file?uri=%2Fpeoplepopulationandcommunity%2Fbirthsdeathsandmarriages%2Flivebirths%2Fdatasets%2Fbirthsinenglandandwalesbirthregistrations%2F2025%2F2025birthregistrations.xlsx","Original ONS data ↗")</f>
        <v>Original ONS data ↗</v>
      </c>
      <c r="G6" s="11">
        <v>181.0</v>
      </c>
      <c r="H6" s="12">
        <f t="shared" si="2"/>
        <v>-0.008994524622</v>
      </c>
      <c r="I6" s="16">
        <f t="shared" ref="I6:I93" si="8">SUM(J6:U6)</f>
        <v>585396</v>
      </c>
      <c r="J6" s="9">
        <v>48684.0</v>
      </c>
      <c r="K6" s="9">
        <v>44428.0</v>
      </c>
      <c r="L6" s="9">
        <v>49266.0</v>
      </c>
      <c r="M6" s="9">
        <v>47873.0</v>
      </c>
      <c r="N6" s="9">
        <v>50642.0</v>
      </c>
      <c r="O6" s="9">
        <v>48950.0</v>
      </c>
      <c r="P6" s="9">
        <v>51393.0</v>
      </c>
      <c r="Q6" s="9">
        <v>49355.0</v>
      </c>
      <c r="R6" s="9">
        <v>49564.0</v>
      </c>
      <c r="S6" s="9">
        <v>50347.0</v>
      </c>
      <c r="T6" s="9">
        <v>46839.0</v>
      </c>
      <c r="U6" s="9">
        <v>48055.0</v>
      </c>
      <c r="V6" s="13" t="s">
        <v>30</v>
      </c>
      <c r="W6" s="14" t="s">
        <v>31</v>
      </c>
      <c r="X6" s="15">
        <f t="shared" si="3"/>
        <v>315855</v>
      </c>
      <c r="Y6" s="2"/>
    </row>
    <row r="7" ht="21.0" customHeight="1">
      <c r="A7" s="7">
        <v>2024.0</v>
      </c>
      <c r="B7" s="8">
        <f t="shared" si="1"/>
        <v>295224</v>
      </c>
      <c r="C7" s="16">
        <f t="shared" si="4"/>
        <v>147703</v>
      </c>
      <c r="D7" s="16">
        <f t="shared" si="5"/>
        <v>147521</v>
      </c>
      <c r="E7" s="10" t="str">
        <f t="shared" si="6"/>
        <v>ONS ↗</v>
      </c>
      <c r="F7" s="10" t="str">
        <f t="shared" si="7"/>
        <v>Original ONS data ↗</v>
      </c>
      <c r="G7" s="11">
        <v>182.0</v>
      </c>
      <c r="H7" s="12">
        <f t="shared" si="2"/>
        <v>-0.02168204744</v>
      </c>
      <c r="I7" s="16">
        <f t="shared" si="8"/>
        <v>594677</v>
      </c>
      <c r="J7" s="9">
        <v>50058.0</v>
      </c>
      <c r="K7" s="9">
        <v>48004.0</v>
      </c>
      <c r="L7" s="9">
        <v>49641.0</v>
      </c>
      <c r="M7" s="9">
        <v>48868.0</v>
      </c>
      <c r="N7" s="9">
        <v>51067.0</v>
      </c>
      <c r="O7" s="9">
        <v>47586.0</v>
      </c>
      <c r="P7" s="9">
        <v>51038.0</v>
      </c>
      <c r="Q7" s="9">
        <v>50569.0</v>
      </c>
      <c r="R7" s="9">
        <v>50919.0</v>
      </c>
      <c r="S7" s="9">
        <v>51257.0</v>
      </c>
      <c r="T7" s="9">
        <v>47565.0</v>
      </c>
      <c r="U7" s="9">
        <v>48105.0</v>
      </c>
      <c r="V7" s="13" t="s">
        <v>32</v>
      </c>
      <c r="W7" s="14" t="s">
        <v>33</v>
      </c>
      <c r="X7" s="15">
        <f t="shared" si="3"/>
        <v>306899</v>
      </c>
      <c r="Y7" s="2"/>
    </row>
    <row r="8" ht="21.0" customHeight="1">
      <c r="A8" s="7">
        <v>2023.0</v>
      </c>
      <c r="B8" s="8">
        <f t="shared" si="1"/>
        <v>289703</v>
      </c>
      <c r="C8" s="16">
        <f t="shared" si="4"/>
        <v>143472</v>
      </c>
      <c r="D8" s="16">
        <f t="shared" si="5"/>
        <v>146231</v>
      </c>
      <c r="E8" s="10" t="str">
        <f t="shared" si="6"/>
        <v>ONS ↗</v>
      </c>
      <c r="F8" s="10" t="str">
        <f t="shared" si="7"/>
        <v>Original ONS data ↗</v>
      </c>
      <c r="G8" s="11">
        <v>181.0</v>
      </c>
      <c r="H8" s="12">
        <f t="shared" si="2"/>
        <v>-0.008515617719</v>
      </c>
      <c r="I8" s="16">
        <f t="shared" si="8"/>
        <v>591072</v>
      </c>
      <c r="J8" s="9">
        <v>49280.0</v>
      </c>
      <c r="K8" s="9">
        <v>44737.0</v>
      </c>
      <c r="L8" s="9">
        <v>49455.0</v>
      </c>
      <c r="M8" s="9">
        <v>46603.0</v>
      </c>
      <c r="N8" s="9">
        <v>50323.0</v>
      </c>
      <c r="O8" s="9">
        <v>49305.0</v>
      </c>
      <c r="P8" s="9">
        <v>50849.0</v>
      </c>
      <c r="Q8" s="9">
        <v>50172.0</v>
      </c>
      <c r="R8" s="9">
        <v>49601.0</v>
      </c>
      <c r="S8" s="9">
        <v>51709.0</v>
      </c>
      <c r="T8" s="9">
        <v>50524.0</v>
      </c>
      <c r="U8" s="9">
        <v>48514.0</v>
      </c>
      <c r="V8" s="13" t="s">
        <v>34</v>
      </c>
      <c r="W8" s="14" t="s">
        <v>35</v>
      </c>
      <c r="X8" s="15">
        <f t="shared" si="3"/>
        <v>286083</v>
      </c>
      <c r="Y8" s="2"/>
    </row>
    <row r="9" ht="21.0" customHeight="1">
      <c r="A9" s="7">
        <v>2022.0</v>
      </c>
      <c r="B9" s="8">
        <f t="shared" si="1"/>
        <v>296744</v>
      </c>
      <c r="C9" s="16">
        <f t="shared" si="4"/>
        <v>147290</v>
      </c>
      <c r="D9" s="16">
        <f t="shared" si="5"/>
        <v>149454</v>
      </c>
      <c r="E9" s="10" t="str">
        <f t="shared" si="6"/>
        <v>ONS ↗</v>
      </c>
      <c r="F9" s="10" t="str">
        <f t="shared" si="7"/>
        <v>Original ONS data ↗</v>
      </c>
      <c r="G9" s="11">
        <v>181.0</v>
      </c>
      <c r="H9" s="12">
        <f t="shared" si="2"/>
        <v>-0.03204108592</v>
      </c>
      <c r="I9" s="16">
        <f t="shared" si="8"/>
        <v>605479</v>
      </c>
      <c r="J9" s="9">
        <v>49711.0</v>
      </c>
      <c r="K9" s="9">
        <v>46349.0</v>
      </c>
      <c r="L9" s="9">
        <v>51230.0</v>
      </c>
      <c r="M9" s="9">
        <v>48376.0</v>
      </c>
      <c r="N9" s="9">
        <v>51245.0</v>
      </c>
      <c r="O9" s="9">
        <v>49833.0</v>
      </c>
      <c r="P9" s="9">
        <v>52042.0</v>
      </c>
      <c r="Q9" s="9">
        <v>52123.0</v>
      </c>
      <c r="R9" s="9">
        <v>52180.0</v>
      </c>
      <c r="S9" s="9">
        <v>52845.0</v>
      </c>
      <c r="T9" s="9">
        <v>50356.0</v>
      </c>
      <c r="U9" s="9">
        <v>49189.0</v>
      </c>
      <c r="V9" s="13" t="s">
        <v>36</v>
      </c>
      <c r="W9" s="14" t="s">
        <v>37</v>
      </c>
      <c r="X9" s="15">
        <f t="shared" si="3"/>
        <v>324628</v>
      </c>
      <c r="Y9" s="2"/>
    </row>
    <row r="10" ht="21.0" customHeight="1">
      <c r="A10" s="7">
        <v>2021.0</v>
      </c>
      <c r="B10" s="8">
        <f t="shared" si="1"/>
        <v>300292</v>
      </c>
      <c r="C10" s="16">
        <f t="shared" si="4"/>
        <v>146481</v>
      </c>
      <c r="D10" s="16">
        <f t="shared" si="5"/>
        <v>153811</v>
      </c>
      <c r="E10" s="10" t="str">
        <f t="shared" si="6"/>
        <v>ONS ↗</v>
      </c>
      <c r="F10" s="10" t="str">
        <f t="shared" si="7"/>
        <v>Original ONS data ↗</v>
      </c>
      <c r="G10" s="11">
        <v>181.0</v>
      </c>
      <c r="H10" s="12">
        <f t="shared" si="2"/>
        <v>-0.04347768172</v>
      </c>
      <c r="I10" s="16">
        <f t="shared" si="8"/>
        <v>624828</v>
      </c>
      <c r="J10" s="9">
        <v>47742.0</v>
      </c>
      <c r="K10" s="9">
        <v>46258.0</v>
      </c>
      <c r="L10" s="9">
        <v>52481.0</v>
      </c>
      <c r="M10" s="9">
        <v>50278.0</v>
      </c>
      <c r="N10" s="9">
        <v>51329.0</v>
      </c>
      <c r="O10" s="9">
        <v>52204.0</v>
      </c>
      <c r="P10" s="9">
        <v>55385.0</v>
      </c>
      <c r="Q10" s="9">
        <v>54287.0</v>
      </c>
      <c r="R10" s="9">
        <v>55296.0</v>
      </c>
      <c r="S10" s="9">
        <v>55705.0</v>
      </c>
      <c r="T10" s="9">
        <v>52498.0</v>
      </c>
      <c r="U10" s="9">
        <v>51365.0</v>
      </c>
      <c r="V10" s="13" t="s">
        <v>38</v>
      </c>
      <c r="W10" s="14" t="s">
        <v>39</v>
      </c>
      <c r="X10" s="15">
        <f t="shared" si="3"/>
        <v>350757</v>
      </c>
      <c r="Y10" s="2"/>
    </row>
    <row r="11" ht="21.0" customHeight="1">
      <c r="A11" s="7">
        <v>2020.0</v>
      </c>
      <c r="B11" s="8">
        <f t="shared" si="1"/>
        <v>305127</v>
      </c>
      <c r="C11" s="16">
        <f t="shared" si="4"/>
        <v>152201</v>
      </c>
      <c r="D11" s="16">
        <f t="shared" si="5"/>
        <v>152926</v>
      </c>
      <c r="E11" s="10" t="str">
        <f t="shared" si="6"/>
        <v>ONS ↗</v>
      </c>
      <c r="F11" s="10" t="str">
        <f t="shared" si="7"/>
        <v>Original ONS data ↗</v>
      </c>
      <c r="G11" s="11">
        <v>182.0</v>
      </c>
      <c r="H11" s="12">
        <f t="shared" si="2"/>
        <v>-0.05343368753</v>
      </c>
      <c r="I11" s="16">
        <f t="shared" si="8"/>
        <v>613936</v>
      </c>
      <c r="J11" s="9">
        <v>52804.0</v>
      </c>
      <c r="K11" s="9">
        <v>48317.0</v>
      </c>
      <c r="L11" s="9">
        <v>51080.0</v>
      </c>
      <c r="M11" s="9">
        <v>49337.0</v>
      </c>
      <c r="N11" s="9">
        <v>52094.0</v>
      </c>
      <c r="O11" s="9">
        <v>51495.0</v>
      </c>
      <c r="P11" s="9">
        <v>53515.0</v>
      </c>
      <c r="Q11" s="9">
        <v>51662.0</v>
      </c>
      <c r="R11" s="9">
        <v>53079.0</v>
      </c>
      <c r="S11" s="9">
        <v>53624.0</v>
      </c>
      <c r="T11" s="9">
        <v>49638.0</v>
      </c>
      <c r="U11" s="9">
        <v>47291.0</v>
      </c>
      <c r="V11" s="13" t="s">
        <v>40</v>
      </c>
      <c r="W11" s="14" t="s">
        <v>41</v>
      </c>
      <c r="X11" s="15">
        <f t="shared" si="3"/>
        <v>384388</v>
      </c>
      <c r="Y11" s="2"/>
    </row>
    <row r="12" ht="21.0" customHeight="1">
      <c r="A12" s="7">
        <v>2019.0</v>
      </c>
      <c r="B12" s="8">
        <f t="shared" si="1"/>
        <v>314555</v>
      </c>
      <c r="C12" s="16">
        <f t="shared" si="4"/>
        <v>154760</v>
      </c>
      <c r="D12" s="16">
        <f t="shared" si="5"/>
        <v>159795</v>
      </c>
      <c r="E12" s="10" t="str">
        <f t="shared" si="6"/>
        <v>ONS ↗</v>
      </c>
      <c r="F12" s="10" t="str">
        <f t="shared" si="7"/>
        <v>Original ONS data ↗</v>
      </c>
      <c r="G12" s="11">
        <v>181.0</v>
      </c>
      <c r="H12" s="12">
        <f t="shared" si="2"/>
        <v>-0.08684967653</v>
      </c>
      <c r="I12" s="16">
        <f t="shared" si="8"/>
        <v>640370</v>
      </c>
      <c r="J12" s="9">
        <v>53677.0</v>
      </c>
      <c r="K12" s="9">
        <v>48203.0</v>
      </c>
      <c r="L12" s="9">
        <v>52880.0</v>
      </c>
      <c r="M12" s="9">
        <v>51148.0</v>
      </c>
      <c r="N12" s="9">
        <v>55108.0</v>
      </c>
      <c r="O12" s="9">
        <v>53539.0</v>
      </c>
      <c r="P12" s="9">
        <v>56440.0</v>
      </c>
      <c r="Q12" s="9">
        <v>55359.0</v>
      </c>
      <c r="R12" s="9">
        <v>55164.0</v>
      </c>
      <c r="S12" s="9">
        <v>55281.0</v>
      </c>
      <c r="T12" s="9">
        <v>51922.0</v>
      </c>
      <c r="U12" s="9">
        <v>51649.0</v>
      </c>
      <c r="V12" s="13" t="s">
        <v>42</v>
      </c>
      <c r="W12" s="14" t="s">
        <v>43</v>
      </c>
      <c r="X12" s="15">
        <f t="shared" si="3"/>
        <v>346013</v>
      </c>
      <c r="Y12" s="2"/>
    </row>
    <row r="13" ht="21.0" customHeight="1">
      <c r="A13" s="7">
        <v>2018.0</v>
      </c>
      <c r="B13" s="8">
        <f t="shared" si="1"/>
        <v>323046</v>
      </c>
      <c r="C13" s="16">
        <f t="shared" si="4"/>
        <v>158840</v>
      </c>
      <c r="D13" s="16">
        <f t="shared" si="5"/>
        <v>164206</v>
      </c>
      <c r="E13" s="10" t="str">
        <f t="shared" si="6"/>
        <v>ONS ↗</v>
      </c>
      <c r="F13" s="10" t="str">
        <f t="shared" si="7"/>
        <v>Original ONS data ↗</v>
      </c>
      <c r="G13" s="11">
        <v>181.0</v>
      </c>
      <c r="H13" s="12">
        <f t="shared" si="2"/>
        <v>-0.1108510862</v>
      </c>
      <c r="I13" s="16">
        <f t="shared" si="8"/>
        <v>657076</v>
      </c>
      <c r="J13" s="9">
        <v>56173.0</v>
      </c>
      <c r="K13" s="9">
        <v>48792.0</v>
      </c>
      <c r="L13" s="9">
        <v>53875.0</v>
      </c>
      <c r="M13" s="9">
        <v>52639.0</v>
      </c>
      <c r="N13" s="9">
        <v>56599.0</v>
      </c>
      <c r="O13" s="9">
        <v>54968.0</v>
      </c>
      <c r="P13" s="9">
        <v>56824.0</v>
      </c>
      <c r="Q13" s="9">
        <v>56719.0</v>
      </c>
      <c r="R13" s="9">
        <v>56145.0</v>
      </c>
      <c r="S13" s="9">
        <v>56663.0</v>
      </c>
      <c r="T13" s="9">
        <v>54037.0</v>
      </c>
      <c r="U13" s="9">
        <v>53642.0</v>
      </c>
      <c r="V13" s="13" t="s">
        <v>44</v>
      </c>
      <c r="W13" s="14" t="s">
        <v>45</v>
      </c>
      <c r="X13" s="15">
        <f t="shared" si="3"/>
        <v>383394</v>
      </c>
      <c r="Y13" s="2"/>
    </row>
    <row r="14" ht="21.0" customHeight="1">
      <c r="A14" s="7">
        <v>2017.0</v>
      </c>
      <c r="B14" s="8">
        <f t="shared" si="1"/>
        <v>333389</v>
      </c>
      <c r="C14" s="16">
        <f t="shared" si="4"/>
        <v>164121</v>
      </c>
      <c r="D14" s="16">
        <f t="shared" si="5"/>
        <v>169268</v>
      </c>
      <c r="E14" s="10" t="str">
        <f t="shared" si="6"/>
        <v>ONS ↗</v>
      </c>
      <c r="F14" s="10" t="str">
        <f t="shared" si="7"/>
        <v>Original ONS data ↗</v>
      </c>
      <c r="G14" s="11">
        <v>181.0</v>
      </c>
      <c r="H14" s="12">
        <f t="shared" si="2"/>
        <v>-0.1384358812</v>
      </c>
      <c r="I14" s="16">
        <f t="shared" si="8"/>
        <v>679106</v>
      </c>
      <c r="J14" s="9">
        <v>56237.0</v>
      </c>
      <c r="K14" s="9">
        <v>51259.0</v>
      </c>
      <c r="L14" s="9">
        <v>56625.0</v>
      </c>
      <c r="M14" s="9">
        <v>54613.0</v>
      </c>
      <c r="N14" s="9">
        <v>58224.0</v>
      </c>
      <c r="O14" s="9">
        <v>56431.0</v>
      </c>
      <c r="P14" s="9">
        <v>58797.0</v>
      </c>
      <c r="Q14" s="9">
        <v>58776.0</v>
      </c>
      <c r="R14" s="9">
        <v>58740.0</v>
      </c>
      <c r="S14" s="9">
        <v>58590.0</v>
      </c>
      <c r="T14" s="9">
        <v>56101.0</v>
      </c>
      <c r="U14" s="9">
        <v>54713.0</v>
      </c>
      <c r="V14" s="13" t="s">
        <v>46</v>
      </c>
      <c r="W14" s="14" t="s">
        <v>47</v>
      </c>
      <c r="X14" s="15">
        <f t="shared" si="3"/>
        <v>473494</v>
      </c>
      <c r="Y14" s="2"/>
    </row>
    <row r="15" ht="21.0" customHeight="1">
      <c r="A15" s="7">
        <v>2016.0</v>
      </c>
      <c r="B15" s="8">
        <f t="shared" si="1"/>
        <v>344394</v>
      </c>
      <c r="C15" s="16">
        <f t="shared" si="4"/>
        <v>169703</v>
      </c>
      <c r="D15" s="16">
        <f t="shared" si="5"/>
        <v>174691</v>
      </c>
      <c r="E15" s="10" t="str">
        <f t="shared" si="6"/>
        <v>ONS ↗</v>
      </c>
      <c r="F15" s="10" t="str">
        <f t="shared" si="7"/>
        <v>Original ONS data ↗</v>
      </c>
      <c r="G15" s="11">
        <v>182.0</v>
      </c>
      <c r="H15" s="12">
        <f t="shared" si="2"/>
        <v>-0.161358969</v>
      </c>
      <c r="I15" s="16">
        <f t="shared" si="8"/>
        <v>696271</v>
      </c>
      <c r="J15" s="9">
        <v>57188.0</v>
      </c>
      <c r="K15" s="9">
        <v>54932.0</v>
      </c>
      <c r="L15" s="9">
        <v>57583.0</v>
      </c>
      <c r="M15" s="9">
        <v>56663.0</v>
      </c>
      <c r="N15" s="9">
        <v>59327.0</v>
      </c>
      <c r="O15" s="9">
        <v>58701.0</v>
      </c>
      <c r="P15" s="9">
        <v>61300.0</v>
      </c>
      <c r="Q15" s="9">
        <v>59118.0</v>
      </c>
      <c r="R15" s="9">
        <v>60152.0</v>
      </c>
      <c r="S15" s="9">
        <v>58862.0</v>
      </c>
      <c r="T15" s="9">
        <v>55985.0</v>
      </c>
      <c r="U15" s="9">
        <v>56460.0</v>
      </c>
      <c r="V15" s="13" t="s">
        <v>48</v>
      </c>
      <c r="W15" s="14" t="s">
        <v>49</v>
      </c>
      <c r="X15" s="15">
        <f t="shared" si="3"/>
        <v>403773</v>
      </c>
      <c r="Y15" s="2"/>
    </row>
    <row r="16" ht="21.0" customHeight="1">
      <c r="A16" s="7">
        <v>2015.0</v>
      </c>
      <c r="B16" s="8">
        <f t="shared" si="1"/>
        <v>340689</v>
      </c>
      <c r="C16" s="16">
        <f t="shared" si="4"/>
        <v>166848</v>
      </c>
      <c r="D16" s="16">
        <f t="shared" si="5"/>
        <v>173841</v>
      </c>
      <c r="E16" s="10" t="str">
        <f t="shared" si="6"/>
        <v>ONS ↗</v>
      </c>
      <c r="F16" s="10" t="str">
        <f t="shared" si="7"/>
        <v>Original ONS data ↗</v>
      </c>
      <c r="G16" s="11">
        <v>181.0</v>
      </c>
      <c r="H16" s="12">
        <f t="shared" si="2"/>
        <v>-0.1568967592</v>
      </c>
      <c r="I16" s="16">
        <f t="shared" si="8"/>
        <v>697852</v>
      </c>
      <c r="J16" s="9">
        <v>57811.0</v>
      </c>
      <c r="K16" s="9">
        <v>52345.0</v>
      </c>
      <c r="L16" s="9">
        <v>56692.0</v>
      </c>
      <c r="M16" s="9">
        <v>55851.0</v>
      </c>
      <c r="N16" s="9">
        <v>59410.0</v>
      </c>
      <c r="O16" s="9">
        <v>58580.0</v>
      </c>
      <c r="P16" s="9">
        <v>61425.0</v>
      </c>
      <c r="Q16" s="9">
        <v>59259.0</v>
      </c>
      <c r="R16" s="9">
        <v>60173.0</v>
      </c>
      <c r="S16" s="9">
        <v>60569.0</v>
      </c>
      <c r="T16" s="9">
        <v>57774.0</v>
      </c>
      <c r="U16" s="9">
        <v>57963.0</v>
      </c>
      <c r="V16" s="13" t="s">
        <v>50</v>
      </c>
      <c r="W16" s="14" t="s">
        <v>51</v>
      </c>
      <c r="X16" s="15">
        <f t="shared" si="3"/>
        <v>379196</v>
      </c>
      <c r="Y16" s="2"/>
    </row>
    <row r="17" ht="21.0" customHeight="1">
      <c r="A17" s="7">
        <v>2014.0</v>
      </c>
      <c r="B17" s="8">
        <f t="shared" si="1"/>
        <v>340354</v>
      </c>
      <c r="C17" s="16">
        <f t="shared" si="4"/>
        <v>168956</v>
      </c>
      <c r="D17" s="16">
        <f t="shared" si="5"/>
        <v>171398</v>
      </c>
      <c r="E17" s="10" t="str">
        <f t="shared" si="6"/>
        <v>ONS ↗</v>
      </c>
      <c r="F17" s="10" t="str">
        <f t="shared" si="7"/>
        <v>Original ONS data ↗</v>
      </c>
      <c r="G17" s="11">
        <v>181.0</v>
      </c>
      <c r="H17" s="12">
        <f t="shared" si="2"/>
        <v>-0.1560669186</v>
      </c>
      <c r="I17" s="16">
        <f t="shared" si="8"/>
        <v>695233</v>
      </c>
      <c r="J17" s="9">
        <v>58213.0</v>
      </c>
      <c r="K17" s="9">
        <v>53278.0</v>
      </c>
      <c r="L17" s="9">
        <v>57465.0</v>
      </c>
      <c r="M17" s="9">
        <v>55310.0</v>
      </c>
      <c r="N17" s="9">
        <v>58898.0</v>
      </c>
      <c r="O17" s="9">
        <v>57190.0</v>
      </c>
      <c r="P17" s="9">
        <v>60516.0</v>
      </c>
      <c r="Q17" s="9">
        <v>59065.0</v>
      </c>
      <c r="R17" s="9">
        <v>61197.0</v>
      </c>
      <c r="S17" s="9">
        <v>61152.0</v>
      </c>
      <c r="T17" s="9">
        <v>55971.0</v>
      </c>
      <c r="U17" s="9">
        <v>56978.0</v>
      </c>
      <c r="V17" s="13" t="s">
        <v>52</v>
      </c>
      <c r="W17" s="14" t="s">
        <v>53</v>
      </c>
      <c r="X17" s="15">
        <f t="shared" si="3"/>
        <v>362883</v>
      </c>
      <c r="Y17" s="2"/>
    </row>
    <row r="18" ht="21.0" customHeight="1">
      <c r="A18" s="7">
        <v>2013.0</v>
      </c>
      <c r="B18" s="8">
        <f t="shared" si="1"/>
        <v>341654</v>
      </c>
      <c r="C18" s="16">
        <f t="shared" si="4"/>
        <v>170772</v>
      </c>
      <c r="D18" s="16">
        <f t="shared" si="5"/>
        <v>170882</v>
      </c>
      <c r="E18" s="10" t="str">
        <f t="shared" si="6"/>
        <v>ONS ↗</v>
      </c>
      <c r="F18" s="10" t="str">
        <f t="shared" si="7"/>
        <v>Original ONS data ↗</v>
      </c>
      <c r="G18" s="11">
        <v>181.0</v>
      </c>
      <c r="H18" s="12">
        <f t="shared" si="2"/>
        <v>-0.1592781001</v>
      </c>
      <c r="I18" s="16">
        <f t="shared" si="8"/>
        <v>698512</v>
      </c>
      <c r="J18" s="9">
        <v>59101.0</v>
      </c>
      <c r="K18" s="9">
        <v>53437.0</v>
      </c>
      <c r="L18" s="9">
        <v>58234.0</v>
      </c>
      <c r="M18" s="9">
        <v>55286.0</v>
      </c>
      <c r="N18" s="9">
        <v>58615.0</v>
      </c>
      <c r="O18" s="9">
        <v>56981.0</v>
      </c>
      <c r="P18" s="9">
        <v>61422.0</v>
      </c>
      <c r="Q18" s="9">
        <v>60238.0</v>
      </c>
      <c r="R18" s="9">
        <v>60289.0</v>
      </c>
      <c r="S18" s="9">
        <v>60519.0</v>
      </c>
      <c r="T18" s="9">
        <v>56822.0</v>
      </c>
      <c r="U18" s="9">
        <v>57568.0</v>
      </c>
      <c r="V18" s="13" t="s">
        <v>54</v>
      </c>
      <c r="W18" s="14" t="s">
        <v>55</v>
      </c>
      <c r="X18" s="15">
        <f t="shared" si="3"/>
        <v>355216</v>
      </c>
      <c r="Y18" s="2"/>
    </row>
    <row r="19" ht="21.0" customHeight="1">
      <c r="A19" s="7">
        <v>2012.0</v>
      </c>
      <c r="B19" s="8">
        <f t="shared" si="1"/>
        <v>360256</v>
      </c>
      <c r="C19" s="16">
        <f t="shared" si="4"/>
        <v>179768</v>
      </c>
      <c r="D19" s="16">
        <f t="shared" si="5"/>
        <v>180488</v>
      </c>
      <c r="E19" s="10" t="str">
        <f t="shared" si="6"/>
        <v>ONS ↗</v>
      </c>
      <c r="F19" s="10" t="str">
        <f t="shared" si="7"/>
        <v>Original ONS data ↗</v>
      </c>
      <c r="G19" s="11">
        <v>182.0</v>
      </c>
      <c r="H19" s="12">
        <f t="shared" si="2"/>
        <v>-0.1982841667</v>
      </c>
      <c r="I19" s="16">
        <f t="shared" si="8"/>
        <v>729674</v>
      </c>
      <c r="J19" s="9">
        <v>61942.0</v>
      </c>
      <c r="K19" s="9">
        <v>56783.0</v>
      </c>
      <c r="L19" s="9">
        <v>61043.0</v>
      </c>
      <c r="M19" s="9">
        <v>58088.0</v>
      </c>
      <c r="N19" s="9">
        <v>62736.0</v>
      </c>
      <c r="O19" s="9">
        <v>59664.0</v>
      </c>
      <c r="P19" s="9">
        <v>61920.0</v>
      </c>
      <c r="Q19" s="9">
        <v>61995.0</v>
      </c>
      <c r="R19" s="9">
        <v>62949.0</v>
      </c>
      <c r="S19" s="9">
        <v>63387.0</v>
      </c>
      <c r="T19" s="9">
        <v>59593.0</v>
      </c>
      <c r="U19" s="9">
        <v>59574.0</v>
      </c>
      <c r="V19" s="13" t="s">
        <v>56</v>
      </c>
      <c r="W19" s="14" t="s">
        <v>57</v>
      </c>
      <c r="X19" s="15">
        <f t="shared" si="3"/>
        <v>346882</v>
      </c>
      <c r="Y19" s="2"/>
    </row>
    <row r="20" ht="21.0" customHeight="1">
      <c r="A20" s="7">
        <v>2011.0</v>
      </c>
      <c r="B20" s="8">
        <f t="shared" si="1"/>
        <v>354708</v>
      </c>
      <c r="C20" s="16">
        <f t="shared" si="4"/>
        <v>175044</v>
      </c>
      <c r="D20" s="16">
        <f t="shared" si="5"/>
        <v>179664</v>
      </c>
      <c r="E20" s="10" t="str">
        <f t="shared" si="6"/>
        <v>ONS ↗</v>
      </c>
      <c r="F20" s="10" t="str">
        <f t="shared" si="7"/>
        <v>Original ONS data ↗</v>
      </c>
      <c r="G20" s="11">
        <v>181.0</v>
      </c>
      <c r="H20" s="12">
        <f t="shared" si="2"/>
        <v>-0.1902184332</v>
      </c>
      <c r="I20" s="16">
        <f t="shared" si="8"/>
        <v>723913</v>
      </c>
      <c r="J20" s="9">
        <v>60232.0</v>
      </c>
      <c r="K20" s="9">
        <v>54998.0</v>
      </c>
      <c r="L20" s="9">
        <v>59814.0</v>
      </c>
      <c r="M20" s="9">
        <v>57851.0</v>
      </c>
      <c r="N20" s="9">
        <v>60978.0</v>
      </c>
      <c r="O20" s="9">
        <v>60835.0</v>
      </c>
      <c r="P20" s="9">
        <v>63002.0</v>
      </c>
      <c r="Q20" s="9">
        <v>61806.0</v>
      </c>
      <c r="R20" s="9">
        <v>61058.0</v>
      </c>
      <c r="S20" s="9">
        <v>61679.0</v>
      </c>
      <c r="T20" s="9">
        <v>60589.0</v>
      </c>
      <c r="U20" s="9">
        <v>61071.0</v>
      </c>
      <c r="V20" s="13" t="s">
        <v>58</v>
      </c>
      <c r="W20" s="14" t="s">
        <v>59</v>
      </c>
      <c r="X20" s="15">
        <f t="shared" si="3"/>
        <v>352904</v>
      </c>
      <c r="Y20" s="2"/>
    </row>
    <row r="21" ht="21.0" customHeight="1">
      <c r="A21" s="7">
        <v>2010.0</v>
      </c>
      <c r="B21" s="8">
        <f t="shared" si="1"/>
        <v>350794</v>
      </c>
      <c r="C21" s="16">
        <f t="shared" si="4"/>
        <v>174695</v>
      </c>
      <c r="D21" s="16">
        <f t="shared" si="5"/>
        <v>176099</v>
      </c>
      <c r="E21" s="10" t="str">
        <f t="shared" si="6"/>
        <v>ONS ↗</v>
      </c>
      <c r="F21" s="10" t="str">
        <f t="shared" si="7"/>
        <v>Original ONS data ↗</v>
      </c>
      <c r="G21" s="11">
        <v>181.0</v>
      </c>
      <c r="H21" s="12">
        <f t="shared" si="2"/>
        <v>-0.1811832586</v>
      </c>
      <c r="I21" s="16">
        <f t="shared" si="8"/>
        <v>723165</v>
      </c>
      <c r="J21" s="9">
        <v>60179.0</v>
      </c>
      <c r="K21" s="9">
        <v>54551.0</v>
      </c>
      <c r="L21" s="9">
        <v>59965.0</v>
      </c>
      <c r="M21" s="9">
        <v>57196.0</v>
      </c>
      <c r="N21" s="9">
        <v>59444.0</v>
      </c>
      <c r="O21" s="9">
        <v>59459.0</v>
      </c>
      <c r="P21" s="9">
        <v>62166.0</v>
      </c>
      <c r="Q21" s="9">
        <v>60598.0</v>
      </c>
      <c r="R21" s="9">
        <v>62986.0</v>
      </c>
      <c r="S21" s="9">
        <v>64542.0</v>
      </c>
      <c r="T21" s="9">
        <v>60745.0</v>
      </c>
      <c r="U21" s="9">
        <v>61334.0</v>
      </c>
      <c r="V21" s="13" t="s">
        <v>60</v>
      </c>
      <c r="W21" s="14" t="s">
        <v>61</v>
      </c>
      <c r="X21" s="15">
        <f t="shared" si="3"/>
        <v>349326</v>
      </c>
      <c r="Y21" s="2"/>
    </row>
    <row r="22" ht="21.0" customHeight="1">
      <c r="A22" s="7">
        <v>2009.0</v>
      </c>
      <c r="B22" s="8">
        <f t="shared" si="1"/>
        <v>344079</v>
      </c>
      <c r="C22" s="16">
        <f t="shared" si="4"/>
        <v>168954</v>
      </c>
      <c r="D22" s="16">
        <f t="shared" si="5"/>
        <v>175125</v>
      </c>
      <c r="E22" s="10" t="str">
        <f t="shared" si="6"/>
        <v>ONS ↗</v>
      </c>
      <c r="F22" s="10" t="str">
        <f t="shared" si="7"/>
        <v>Original ONS data ↗</v>
      </c>
      <c r="G22" s="11">
        <v>181.0</v>
      </c>
      <c r="H22" s="12">
        <f t="shared" si="2"/>
        <v>-0.1652033399</v>
      </c>
      <c r="I22" s="16">
        <f t="shared" si="8"/>
        <v>706248</v>
      </c>
      <c r="J22" s="9">
        <v>57361.0</v>
      </c>
      <c r="K22" s="9">
        <v>53033.0</v>
      </c>
      <c r="L22" s="9">
        <v>58560.0</v>
      </c>
      <c r="M22" s="9">
        <v>57447.0</v>
      </c>
      <c r="N22" s="9">
        <v>59058.0</v>
      </c>
      <c r="O22" s="9">
        <v>58620.0</v>
      </c>
      <c r="P22" s="9">
        <v>61636.0</v>
      </c>
      <c r="Q22" s="9">
        <v>59495.0</v>
      </c>
      <c r="R22" s="9">
        <v>60130.0</v>
      </c>
      <c r="S22" s="9">
        <v>61529.0</v>
      </c>
      <c r="T22" s="9">
        <v>59172.0</v>
      </c>
      <c r="U22" s="9">
        <v>60207.0</v>
      </c>
      <c r="V22" s="13" t="s">
        <v>62</v>
      </c>
      <c r="W22" s="14" t="s">
        <v>63</v>
      </c>
      <c r="X22" s="15">
        <f t="shared" si="3"/>
        <v>340865</v>
      </c>
      <c r="Y22" s="2"/>
    </row>
    <row r="23" ht="21.0" customHeight="1">
      <c r="A23" s="7">
        <v>2008.0</v>
      </c>
      <c r="B23" s="8">
        <f t="shared" si="1"/>
        <v>350723</v>
      </c>
      <c r="C23" s="16">
        <f t="shared" si="4"/>
        <v>173763</v>
      </c>
      <c r="D23" s="16">
        <f t="shared" si="5"/>
        <v>176960</v>
      </c>
      <c r="E23" s="10" t="str">
        <f t="shared" si="6"/>
        <v>ONS ↗</v>
      </c>
      <c r="F23" s="10" t="str">
        <f t="shared" si="7"/>
        <v>Original ONS data ↗</v>
      </c>
      <c r="G23" s="11">
        <v>182.0</v>
      </c>
      <c r="H23" s="12">
        <f t="shared" si="2"/>
        <v>-0.1764927329</v>
      </c>
      <c r="I23" s="16">
        <f t="shared" si="8"/>
        <v>708711</v>
      </c>
      <c r="J23" s="9">
        <v>59691.0</v>
      </c>
      <c r="K23" s="9">
        <v>55226.0</v>
      </c>
      <c r="L23" s="9">
        <v>58846.0</v>
      </c>
      <c r="M23" s="9">
        <v>58064.0</v>
      </c>
      <c r="N23" s="9">
        <v>60405.0</v>
      </c>
      <c r="O23" s="9">
        <v>58491.0</v>
      </c>
      <c r="P23" s="9">
        <v>61811.0</v>
      </c>
      <c r="Q23" s="9">
        <v>60407.0</v>
      </c>
      <c r="R23" s="9">
        <v>60229.0</v>
      </c>
      <c r="S23" s="9">
        <v>59749.0</v>
      </c>
      <c r="T23" s="9">
        <v>57201.0</v>
      </c>
      <c r="U23" s="9">
        <v>58591.0</v>
      </c>
      <c r="V23" s="13" t="s">
        <v>64</v>
      </c>
      <c r="W23" s="14" t="s">
        <v>65</v>
      </c>
      <c r="X23" s="15">
        <f t="shared" si="3"/>
        <v>360268</v>
      </c>
      <c r="Y23" s="2"/>
    </row>
    <row r="24" ht="21.0" customHeight="1">
      <c r="A24" s="7">
        <v>2007.0</v>
      </c>
      <c r="B24" s="8">
        <f t="shared" si="1"/>
        <v>333564</v>
      </c>
      <c r="C24" s="16">
        <f t="shared" si="4"/>
        <v>164025</v>
      </c>
      <c r="D24" s="16">
        <f t="shared" si="5"/>
        <v>169539</v>
      </c>
      <c r="E24" s="10" t="str">
        <f t="shared" si="6"/>
        <v>ONS ↗</v>
      </c>
      <c r="F24" s="10" t="str">
        <f t="shared" si="7"/>
        <v>Original ONS data ↗</v>
      </c>
      <c r="G24" s="11">
        <v>181.0</v>
      </c>
      <c r="H24" s="12">
        <f t="shared" si="2"/>
        <v>-0.1388878896</v>
      </c>
      <c r="I24" s="16">
        <f t="shared" si="8"/>
        <v>690013</v>
      </c>
      <c r="J24" s="9">
        <v>56318.0</v>
      </c>
      <c r="K24" s="9">
        <v>51415.0</v>
      </c>
      <c r="L24" s="9">
        <v>56292.0</v>
      </c>
      <c r="M24" s="9">
        <v>54223.0</v>
      </c>
      <c r="N24" s="9">
        <v>58830.0</v>
      </c>
      <c r="O24" s="9">
        <v>56486.0</v>
      </c>
      <c r="P24" s="9">
        <v>60202.0</v>
      </c>
      <c r="Q24" s="9">
        <v>60928.0</v>
      </c>
      <c r="R24" s="9">
        <v>60289.0</v>
      </c>
      <c r="S24" s="9">
        <v>60072.0</v>
      </c>
      <c r="T24" s="9">
        <v>57024.0</v>
      </c>
      <c r="U24" s="9">
        <v>57934.0</v>
      </c>
      <c r="V24" s="13" t="s">
        <v>66</v>
      </c>
      <c r="W24" s="14" t="s">
        <v>67</v>
      </c>
      <c r="X24" s="15">
        <f t="shared" si="3"/>
        <v>369591</v>
      </c>
      <c r="Y24" s="2"/>
    </row>
    <row r="25" ht="21.0" customHeight="1">
      <c r="A25" s="7">
        <v>2006.0</v>
      </c>
      <c r="B25" s="8">
        <f t="shared" si="1"/>
        <v>325699</v>
      </c>
      <c r="C25" s="16">
        <f t="shared" si="4"/>
        <v>159519</v>
      </c>
      <c r="D25" s="16">
        <f t="shared" si="5"/>
        <v>166180</v>
      </c>
      <c r="E25" s="10" t="str">
        <f t="shared" si="6"/>
        <v>ONS ↗</v>
      </c>
      <c r="F25" s="10" t="str">
        <f t="shared" si="7"/>
        <v>Original ONS data ↗</v>
      </c>
      <c r="G25" s="11">
        <v>181.0</v>
      </c>
      <c r="H25" s="12">
        <f t="shared" si="2"/>
        <v>-0.1180937</v>
      </c>
      <c r="I25" s="16">
        <f t="shared" si="8"/>
        <v>669601</v>
      </c>
      <c r="J25" s="9">
        <v>53462.0</v>
      </c>
      <c r="K25" s="9">
        <v>50196.0</v>
      </c>
      <c r="L25" s="9">
        <v>55861.0</v>
      </c>
      <c r="M25" s="9">
        <v>52993.0</v>
      </c>
      <c r="N25" s="9">
        <v>56724.0</v>
      </c>
      <c r="O25" s="9">
        <v>56463.0</v>
      </c>
      <c r="P25" s="9">
        <v>57486.0</v>
      </c>
      <c r="Q25" s="9">
        <v>58367.0</v>
      </c>
      <c r="R25" s="9">
        <v>59065.0</v>
      </c>
      <c r="S25" s="9">
        <v>58467.0</v>
      </c>
      <c r="T25" s="9">
        <v>55541.0</v>
      </c>
      <c r="U25" s="9">
        <v>54976.0</v>
      </c>
      <c r="V25" s="13" t="s">
        <v>68</v>
      </c>
      <c r="W25" s="14" t="s">
        <v>69</v>
      </c>
      <c r="X25" s="15">
        <f t="shared" si="3"/>
        <v>378961</v>
      </c>
      <c r="Y25" s="2"/>
    </row>
    <row r="26" ht="21.0" customHeight="1">
      <c r="A26" s="7">
        <v>2005.0</v>
      </c>
      <c r="B26" s="8">
        <f t="shared" si="1"/>
        <v>314030</v>
      </c>
      <c r="C26" s="16">
        <f t="shared" si="4"/>
        <v>154278</v>
      </c>
      <c r="D26" s="16">
        <f t="shared" si="5"/>
        <v>159752</v>
      </c>
      <c r="E26" s="10" t="str">
        <f t="shared" si="6"/>
        <v>ONS ↗</v>
      </c>
      <c r="F26" s="10" t="str">
        <f t="shared" si="7"/>
        <v>Original ONS data ↗</v>
      </c>
      <c r="G26" s="11">
        <v>181.0</v>
      </c>
      <c r="H26" s="12">
        <f t="shared" si="2"/>
        <v>-0.08532305831</v>
      </c>
      <c r="I26" s="16">
        <f t="shared" si="8"/>
        <v>645835</v>
      </c>
      <c r="J26" s="9">
        <v>52527.0</v>
      </c>
      <c r="K26" s="9">
        <v>48080.0</v>
      </c>
      <c r="L26" s="9">
        <v>53671.0</v>
      </c>
      <c r="M26" s="9">
        <v>52064.0</v>
      </c>
      <c r="N26" s="9">
        <v>53610.0</v>
      </c>
      <c r="O26" s="9">
        <v>54078.0</v>
      </c>
      <c r="P26" s="9">
        <v>56526.0</v>
      </c>
      <c r="Q26" s="9">
        <v>57230.0</v>
      </c>
      <c r="R26" s="9">
        <v>56396.0</v>
      </c>
      <c r="S26" s="9">
        <v>55614.0</v>
      </c>
      <c r="T26" s="9">
        <v>52279.0</v>
      </c>
      <c r="U26" s="9">
        <v>53760.0</v>
      </c>
      <c r="V26" s="13" t="s">
        <v>70</v>
      </c>
      <c r="W26" s="14" t="s">
        <v>71</v>
      </c>
      <c r="X26" s="15">
        <f t="shared" si="3"/>
        <v>387305</v>
      </c>
      <c r="Y26" s="2"/>
    </row>
    <row r="27" ht="21.0" customHeight="1">
      <c r="A27" s="7">
        <v>2004.0</v>
      </c>
      <c r="B27" s="8">
        <f t="shared" si="1"/>
        <v>312593</v>
      </c>
      <c r="C27" s="16">
        <f t="shared" si="4"/>
        <v>155171</v>
      </c>
      <c r="D27" s="16">
        <f t="shared" si="5"/>
        <v>157422</v>
      </c>
      <c r="E27" s="10" t="str">
        <f t="shared" si="6"/>
        <v>ONS ↗</v>
      </c>
      <c r="F27" s="10" t="str">
        <f t="shared" si="7"/>
        <v>Original ONS data ↗</v>
      </c>
      <c r="G27" s="11">
        <v>182.0</v>
      </c>
      <c r="H27" s="12">
        <f t="shared" si="2"/>
        <v>-0.07604156451</v>
      </c>
      <c r="I27" s="16">
        <f t="shared" si="8"/>
        <v>639721</v>
      </c>
      <c r="J27" s="9">
        <v>53028.0</v>
      </c>
      <c r="K27" s="9">
        <v>49350.0</v>
      </c>
      <c r="L27" s="9">
        <v>52793.0</v>
      </c>
      <c r="M27" s="9">
        <v>51383.0</v>
      </c>
      <c r="N27" s="9">
        <v>52726.0</v>
      </c>
      <c r="O27" s="9">
        <v>53313.0</v>
      </c>
      <c r="P27" s="9">
        <v>55619.0</v>
      </c>
      <c r="Q27" s="9">
        <v>54270.0</v>
      </c>
      <c r="R27" s="9">
        <v>55556.0</v>
      </c>
      <c r="S27" s="9">
        <v>55368.0</v>
      </c>
      <c r="T27" s="9">
        <v>52899.0</v>
      </c>
      <c r="U27" s="9">
        <v>53416.0</v>
      </c>
      <c r="V27" s="13" t="s">
        <v>72</v>
      </c>
      <c r="W27" s="14" t="s">
        <v>73</v>
      </c>
      <c r="X27" s="15">
        <f t="shared" si="3"/>
        <v>397988</v>
      </c>
      <c r="Y27" s="2"/>
    </row>
    <row r="28" ht="21.0" customHeight="1">
      <c r="A28" s="7">
        <v>2003.0</v>
      </c>
      <c r="B28" s="8">
        <f t="shared" si="1"/>
        <v>302593</v>
      </c>
      <c r="C28" s="16">
        <f t="shared" si="4"/>
        <v>147441</v>
      </c>
      <c r="D28" s="16">
        <f t="shared" si="5"/>
        <v>155152</v>
      </c>
      <c r="E28" s="10" t="str">
        <f t="shared" si="6"/>
        <v>ONS ↗</v>
      </c>
      <c r="F28" s="10" t="str">
        <f t="shared" si="7"/>
        <v>Original ONS data ↗</v>
      </c>
      <c r="G28" s="11">
        <v>181.0</v>
      </c>
      <c r="H28" s="12">
        <f t="shared" si="2"/>
        <v>-0.05075133926</v>
      </c>
      <c r="I28" s="16">
        <f t="shared" si="8"/>
        <v>621469</v>
      </c>
      <c r="J28" s="9">
        <v>50579.0</v>
      </c>
      <c r="K28" s="9">
        <v>46017.0</v>
      </c>
      <c r="L28" s="9">
        <v>50845.0</v>
      </c>
      <c r="M28" s="9">
        <v>50761.0</v>
      </c>
      <c r="N28" s="9">
        <v>52910.0</v>
      </c>
      <c r="O28" s="9">
        <v>51481.0</v>
      </c>
      <c r="P28" s="9">
        <v>55425.0</v>
      </c>
      <c r="Q28" s="9">
        <v>53311.0</v>
      </c>
      <c r="R28" s="9">
        <v>54124.0</v>
      </c>
      <c r="S28" s="9">
        <v>54159.0</v>
      </c>
      <c r="T28" s="9">
        <v>50599.0</v>
      </c>
      <c r="U28" s="9">
        <v>51258.0</v>
      </c>
      <c r="V28" s="13" t="s">
        <v>74</v>
      </c>
      <c r="W28" s="14" t="s">
        <v>75</v>
      </c>
      <c r="X28" s="15">
        <f t="shared" si="3"/>
        <v>410846</v>
      </c>
      <c r="Y28" s="2"/>
    </row>
    <row r="29" ht="21.0" customHeight="1">
      <c r="A29" s="7">
        <v>2002.0</v>
      </c>
      <c r="B29" s="8">
        <f t="shared" si="1"/>
        <v>290492</v>
      </c>
      <c r="C29" s="16">
        <f t="shared" si="4"/>
        <v>143287</v>
      </c>
      <c r="D29" s="16">
        <f t="shared" si="5"/>
        <v>147205</v>
      </c>
      <c r="E29" s="10" t="str">
        <f t="shared" si="6"/>
        <v>ONS ↗</v>
      </c>
      <c r="F29" s="10" t="str">
        <f t="shared" si="7"/>
        <v>Original ONS data ↗</v>
      </c>
      <c r="G29" s="11">
        <v>181.0</v>
      </c>
      <c r="H29" s="12">
        <f t="shared" si="2"/>
        <v>-0.01120857029</v>
      </c>
      <c r="I29" s="16">
        <f t="shared" si="8"/>
        <v>596122</v>
      </c>
      <c r="J29" s="9">
        <v>49165.0</v>
      </c>
      <c r="K29" s="9">
        <v>45150.0</v>
      </c>
      <c r="L29" s="9">
        <v>48972.0</v>
      </c>
      <c r="M29" s="9">
        <v>47940.0</v>
      </c>
      <c r="N29" s="9">
        <v>50726.0</v>
      </c>
      <c r="O29" s="9">
        <v>48539.0</v>
      </c>
      <c r="P29" s="9">
        <v>51984.0</v>
      </c>
      <c r="Q29" s="9">
        <v>51122.0</v>
      </c>
      <c r="R29" s="9">
        <v>51933.0</v>
      </c>
      <c r="S29" s="9">
        <v>52241.0</v>
      </c>
      <c r="T29" s="9">
        <v>48611.0</v>
      </c>
      <c r="U29" s="9">
        <v>49739.0</v>
      </c>
      <c r="V29" s="13" t="s">
        <v>76</v>
      </c>
      <c r="W29" s="14" t="s">
        <v>77</v>
      </c>
      <c r="X29" s="15">
        <f t="shared" si="3"/>
        <v>430504</v>
      </c>
      <c r="Y29" s="2"/>
    </row>
    <row r="30" ht="21.0" customHeight="1">
      <c r="A30" s="7">
        <v>2001.0</v>
      </c>
      <c r="B30" s="8">
        <f t="shared" si="1"/>
        <v>294296</v>
      </c>
      <c r="C30" s="16">
        <f t="shared" si="4"/>
        <v>145534</v>
      </c>
      <c r="D30" s="16">
        <f t="shared" si="5"/>
        <v>148762</v>
      </c>
      <c r="E30" s="10" t="str">
        <f t="shared" si="6"/>
        <v>ONS ↗</v>
      </c>
      <c r="F30" s="10" t="str">
        <f t="shared" si="7"/>
        <v>Original ONS data ↗</v>
      </c>
      <c r="G30" s="11">
        <v>181.0</v>
      </c>
      <c r="H30" s="12">
        <f t="shared" si="2"/>
        <v>-0.0239894528</v>
      </c>
      <c r="I30" s="16">
        <f t="shared" si="8"/>
        <v>594634</v>
      </c>
      <c r="J30" s="9">
        <v>50591.0</v>
      </c>
      <c r="K30" s="9">
        <v>45150.0</v>
      </c>
      <c r="L30" s="9">
        <v>49793.0</v>
      </c>
      <c r="M30" s="9">
        <v>47805.0</v>
      </c>
      <c r="N30" s="9">
        <v>51474.0</v>
      </c>
      <c r="O30" s="9">
        <v>49483.0</v>
      </c>
      <c r="P30" s="9">
        <v>51328.0</v>
      </c>
      <c r="Q30" s="9">
        <v>50958.0</v>
      </c>
      <c r="R30" s="9">
        <v>50680.0</v>
      </c>
      <c r="S30" s="9">
        <v>51364.0</v>
      </c>
      <c r="T30" s="9">
        <v>48417.0</v>
      </c>
      <c r="U30" s="9">
        <v>47591.0</v>
      </c>
      <c r="V30" s="13" t="s">
        <v>78</v>
      </c>
      <c r="W30" s="14" t="s">
        <v>79</v>
      </c>
      <c r="X30" s="15">
        <f t="shared" si="3"/>
        <v>439884</v>
      </c>
      <c r="Y30" s="2"/>
    </row>
    <row r="31" ht="21.0" customHeight="1">
      <c r="A31" s="7">
        <v>2000.0</v>
      </c>
      <c r="B31" s="8">
        <f t="shared" si="1"/>
        <v>299379</v>
      </c>
      <c r="C31" s="16">
        <f t="shared" si="4"/>
        <v>148679</v>
      </c>
      <c r="D31" s="16">
        <f t="shared" si="5"/>
        <v>150700</v>
      </c>
      <c r="E31" s="10" t="str">
        <f t="shared" si="6"/>
        <v>ONS ↗</v>
      </c>
      <c r="F31" s="10" t="str">
        <f t="shared" si="7"/>
        <v>Original ONS data ↗</v>
      </c>
      <c r="G31" s="11">
        <v>182.0</v>
      </c>
      <c r="H31" s="12">
        <f t="shared" si="2"/>
        <v>-0.03525985715</v>
      </c>
      <c r="I31" s="16">
        <f t="shared" si="8"/>
        <v>604441</v>
      </c>
      <c r="J31" s="9">
        <v>50547.0</v>
      </c>
      <c r="K31" s="9">
        <v>47017.0</v>
      </c>
      <c r="L31" s="9">
        <v>51115.0</v>
      </c>
      <c r="M31" s="9">
        <v>49031.0</v>
      </c>
      <c r="N31" s="9">
        <v>51752.0</v>
      </c>
      <c r="O31" s="9">
        <v>49917.0</v>
      </c>
      <c r="P31" s="9">
        <v>52609.0</v>
      </c>
      <c r="Q31" s="9">
        <v>51922.0</v>
      </c>
      <c r="R31" s="9">
        <v>50443.0</v>
      </c>
      <c r="S31" s="9">
        <v>50862.0</v>
      </c>
      <c r="T31" s="9">
        <v>49771.0</v>
      </c>
      <c r="U31" s="9">
        <v>49455.0</v>
      </c>
      <c r="V31" s="13" t="s">
        <v>80</v>
      </c>
      <c r="W31" s="14" t="s">
        <v>81</v>
      </c>
      <c r="X31" s="15">
        <f t="shared" si="3"/>
        <v>448866</v>
      </c>
      <c r="Y31" s="2"/>
    </row>
    <row r="32" ht="21.0" customHeight="1">
      <c r="A32" s="7">
        <v>1999.0</v>
      </c>
      <c r="B32" s="8">
        <f t="shared" si="1"/>
        <v>309331</v>
      </c>
      <c r="C32" s="16">
        <f t="shared" si="4"/>
        <v>152081</v>
      </c>
      <c r="D32" s="16">
        <f t="shared" si="5"/>
        <v>157250</v>
      </c>
      <c r="E32" s="10" t="str">
        <f t="shared" si="6"/>
        <v>ONS ↗</v>
      </c>
      <c r="F32" s="10" t="str">
        <f t="shared" si="7"/>
        <v>Original ONS data ↗</v>
      </c>
      <c r="G32" s="11">
        <v>181.0</v>
      </c>
      <c r="H32" s="12">
        <f t="shared" si="2"/>
        <v>-0.07142834052</v>
      </c>
      <c r="I32" s="16">
        <f t="shared" si="8"/>
        <v>621872</v>
      </c>
      <c r="J32" s="9">
        <v>51168.0</v>
      </c>
      <c r="K32" s="9">
        <v>47615.0</v>
      </c>
      <c r="L32" s="9">
        <v>53298.0</v>
      </c>
      <c r="M32" s="9">
        <v>50756.0</v>
      </c>
      <c r="N32" s="9">
        <v>53469.0</v>
      </c>
      <c r="O32" s="9">
        <v>53025.0</v>
      </c>
      <c r="P32" s="9">
        <v>54524.0</v>
      </c>
      <c r="Q32" s="9">
        <v>52921.0</v>
      </c>
      <c r="R32" s="9">
        <v>52676.0</v>
      </c>
      <c r="S32" s="9">
        <v>51013.0</v>
      </c>
      <c r="T32" s="9">
        <v>49850.0</v>
      </c>
      <c r="U32" s="9">
        <v>51557.0</v>
      </c>
      <c r="V32" s="13" t="s">
        <v>82</v>
      </c>
      <c r="W32" s="14" t="s">
        <v>83</v>
      </c>
      <c r="X32" s="15">
        <f t="shared" si="3"/>
        <v>440089</v>
      </c>
      <c r="Y32" s="2"/>
    </row>
    <row r="33" ht="21.0" customHeight="1">
      <c r="A33" s="7">
        <v>1998.0</v>
      </c>
      <c r="B33" s="8">
        <f t="shared" si="1"/>
        <v>314402</v>
      </c>
      <c r="C33" s="16">
        <f t="shared" si="4"/>
        <v>155844</v>
      </c>
      <c r="D33" s="16">
        <f t="shared" si="5"/>
        <v>158558</v>
      </c>
      <c r="E33" s="10" t="str">
        <f t="shared" si="6"/>
        <v>ONS ↗</v>
      </c>
      <c r="F33" s="10" t="str">
        <f t="shared" si="7"/>
        <v>Original ONS data ↗</v>
      </c>
      <c r="G33" s="11">
        <v>181.0</v>
      </c>
      <c r="H33" s="12">
        <f t="shared" si="2"/>
        <v>-0.08640530277</v>
      </c>
      <c r="I33" s="16">
        <f t="shared" si="8"/>
        <v>635901</v>
      </c>
      <c r="J33" s="9">
        <v>53423.0</v>
      </c>
      <c r="K33" s="9">
        <v>48795.0</v>
      </c>
      <c r="L33" s="9">
        <v>53626.0</v>
      </c>
      <c r="M33" s="9">
        <v>52421.0</v>
      </c>
      <c r="N33" s="9">
        <v>53020.0</v>
      </c>
      <c r="O33" s="9">
        <v>53117.0</v>
      </c>
      <c r="P33" s="9">
        <v>56361.0</v>
      </c>
      <c r="Q33" s="9">
        <v>54437.0</v>
      </c>
      <c r="R33" s="9">
        <v>55342.0</v>
      </c>
      <c r="S33" s="9">
        <v>53619.0</v>
      </c>
      <c r="T33" s="9">
        <v>50147.0</v>
      </c>
      <c r="U33" s="9">
        <v>51593.0</v>
      </c>
      <c r="V33" s="13" t="s">
        <v>84</v>
      </c>
      <c r="W33" s="14" t="s">
        <v>85</v>
      </c>
      <c r="X33" s="15">
        <f t="shared" si="3"/>
        <v>431648</v>
      </c>
      <c r="Y33" s="2"/>
    </row>
    <row r="34" ht="21.0" customHeight="1">
      <c r="A34" s="7">
        <v>1997.0</v>
      </c>
      <c r="B34" s="8">
        <f t="shared" si="1"/>
        <v>321413</v>
      </c>
      <c r="C34" s="16">
        <f t="shared" si="4"/>
        <v>158132</v>
      </c>
      <c r="D34" s="16">
        <f t="shared" si="5"/>
        <v>163281</v>
      </c>
      <c r="E34" s="10" t="str">
        <f t="shared" si="6"/>
        <v>ONS ↗</v>
      </c>
      <c r="F34" s="10" t="str">
        <f t="shared" si="7"/>
        <v>Original ONS data ↗</v>
      </c>
      <c r="G34" s="11">
        <v>181.0</v>
      </c>
      <c r="H34" s="12">
        <f t="shared" si="2"/>
        <v>-0.1063335957</v>
      </c>
      <c r="I34" s="16">
        <f t="shared" si="8"/>
        <v>643095</v>
      </c>
      <c r="J34" s="9">
        <v>54517.0</v>
      </c>
      <c r="K34" s="9">
        <v>49532.0</v>
      </c>
      <c r="L34" s="9">
        <v>54083.0</v>
      </c>
      <c r="M34" s="9">
        <v>53986.0</v>
      </c>
      <c r="N34" s="9">
        <v>55444.0</v>
      </c>
      <c r="O34" s="9">
        <v>53851.0</v>
      </c>
      <c r="P34" s="9">
        <v>56387.0</v>
      </c>
      <c r="Q34" s="9">
        <v>54845.0</v>
      </c>
      <c r="R34" s="9">
        <v>53673.0</v>
      </c>
      <c r="S34" s="9">
        <v>52955.0</v>
      </c>
      <c r="T34" s="9">
        <v>50731.0</v>
      </c>
      <c r="U34" s="9">
        <v>53091.0</v>
      </c>
      <c r="V34" s="13" t="s">
        <v>86</v>
      </c>
      <c r="W34" s="14" t="s">
        <v>87</v>
      </c>
      <c r="X34" s="15">
        <f t="shared" si="3"/>
        <v>430255</v>
      </c>
      <c r="Y34" s="2"/>
    </row>
    <row r="35" ht="21.0" customHeight="1">
      <c r="A35" s="7">
        <v>1996.0</v>
      </c>
      <c r="B35" s="8">
        <f t="shared" si="1"/>
        <v>315364</v>
      </c>
      <c r="C35" s="16">
        <f t="shared" si="4"/>
        <v>157281</v>
      </c>
      <c r="D35" s="16">
        <f t="shared" si="5"/>
        <v>158083</v>
      </c>
      <c r="E35" s="10" t="str">
        <f t="shared" si="6"/>
        <v>ONS ↗</v>
      </c>
      <c r="F35" s="10" t="str">
        <f t="shared" si="7"/>
        <v>Original ONS data ↗</v>
      </c>
      <c r="G35" s="11">
        <v>182.0</v>
      </c>
      <c r="H35" s="12">
        <f t="shared" si="2"/>
        <v>-0.08416008414</v>
      </c>
      <c r="I35" s="16">
        <f t="shared" si="8"/>
        <v>649485</v>
      </c>
      <c r="J35" s="9">
        <v>53523.0</v>
      </c>
      <c r="K35" s="9">
        <v>50388.0</v>
      </c>
      <c r="L35" s="9">
        <v>53370.0</v>
      </c>
      <c r="M35" s="9">
        <v>50495.0</v>
      </c>
      <c r="N35" s="9">
        <v>53843.0</v>
      </c>
      <c r="O35" s="9">
        <v>53745.0</v>
      </c>
      <c r="P35" s="9">
        <v>57606.0</v>
      </c>
      <c r="Q35" s="9">
        <v>55956.0</v>
      </c>
      <c r="R35" s="9">
        <v>56387.0</v>
      </c>
      <c r="S35" s="9">
        <v>56221.0</v>
      </c>
      <c r="T35" s="9">
        <v>53752.0</v>
      </c>
      <c r="U35" s="9">
        <v>54199.0</v>
      </c>
      <c r="V35" s="13" t="s">
        <v>88</v>
      </c>
      <c r="W35" s="14" t="s">
        <v>89</v>
      </c>
      <c r="X35" s="15">
        <f t="shared" si="3"/>
        <v>420546</v>
      </c>
      <c r="Y35" s="2"/>
    </row>
    <row r="36" ht="21.0" customHeight="1">
      <c r="A36" s="7">
        <v>1995.0</v>
      </c>
      <c r="B36" s="8">
        <f t="shared" si="1"/>
        <v>323235</v>
      </c>
      <c r="C36" s="16">
        <f t="shared" si="4"/>
        <v>158513</v>
      </c>
      <c r="D36" s="16">
        <f t="shared" si="5"/>
        <v>164722</v>
      </c>
      <c r="E36" s="10" t="str">
        <f t="shared" si="6"/>
        <v>ONS ↗</v>
      </c>
      <c r="F36" s="10" t="str">
        <f t="shared" si="7"/>
        <v>Original ONS data ↗</v>
      </c>
      <c r="G36" s="11">
        <v>181.0</v>
      </c>
      <c r="H36" s="12">
        <f t="shared" si="2"/>
        <v>-0.111370984</v>
      </c>
      <c r="I36" s="16">
        <f t="shared" si="8"/>
        <v>648138</v>
      </c>
      <c r="J36" s="9">
        <v>53455.0</v>
      </c>
      <c r="K36" s="9">
        <v>49695.0</v>
      </c>
      <c r="L36" s="9">
        <v>55363.0</v>
      </c>
      <c r="M36" s="9">
        <v>52177.0</v>
      </c>
      <c r="N36" s="9">
        <v>56748.0</v>
      </c>
      <c r="O36" s="9">
        <v>55797.0</v>
      </c>
      <c r="P36" s="9">
        <v>56541.0</v>
      </c>
      <c r="Q36" s="9">
        <v>55579.0</v>
      </c>
      <c r="R36" s="9">
        <v>55303.0</v>
      </c>
      <c r="S36" s="9">
        <v>54926.0</v>
      </c>
      <c r="T36" s="9">
        <v>51363.0</v>
      </c>
      <c r="U36" s="9">
        <v>51191.0</v>
      </c>
      <c r="V36" s="13" t="s">
        <v>90</v>
      </c>
      <c r="W36" s="14" t="s">
        <v>91</v>
      </c>
      <c r="X36" s="15">
        <f t="shared" si="3"/>
        <v>416587</v>
      </c>
      <c r="Y36" s="2"/>
    </row>
    <row r="37" ht="21.0" customHeight="1">
      <c r="A37" s="7">
        <v>1994.0</v>
      </c>
      <c r="B37" s="8">
        <f t="shared" si="1"/>
        <v>334914</v>
      </c>
      <c r="C37" s="16">
        <f t="shared" si="4"/>
        <v>164253</v>
      </c>
      <c r="D37" s="16">
        <f t="shared" si="5"/>
        <v>170661</v>
      </c>
      <c r="E37" s="10" t="str">
        <f t="shared" ref="E37:E93" si="9">HYPERLINK("https://www.ons.gov.uk/peoplepopulationandcommunity/birthsdeathsandmarriages/livebirths/datasets/birthsummarytables","ONS ↗")</f>
        <v>ONS ↗</v>
      </c>
      <c r="F37" s="10" t="str">
        <f t="shared" ref="F37:F93" si="10">HYPERLINK("https://www.ons.gov.uk/file?uri=%2Fpeoplepopulationandcommunity%2Fbirthsdeathsandmarriages%2Flivebirths%2Fdatasets%2Fbirthsummarytables%2F2022%2Fbirthssummary2022refreshedpopulations.xlsx","Original ONS data ↗")</f>
        <v>Original ONS data ↗</v>
      </c>
      <c r="G37" s="11">
        <v>181.0</v>
      </c>
      <c r="H37" s="12">
        <f t="shared" si="2"/>
        <v>-0.1423589339</v>
      </c>
      <c r="I37" s="16">
        <f t="shared" si="8"/>
        <v>664726</v>
      </c>
      <c r="J37" s="9">
        <v>55364.0</v>
      </c>
      <c r="K37" s="9">
        <v>51009.0</v>
      </c>
      <c r="L37" s="9">
        <v>57880.0</v>
      </c>
      <c r="M37" s="9">
        <v>55447.0</v>
      </c>
      <c r="N37" s="9">
        <v>58100.0</v>
      </c>
      <c r="O37" s="9">
        <v>57114.0</v>
      </c>
      <c r="P37" s="9">
        <v>57324.0</v>
      </c>
      <c r="Q37" s="9">
        <v>55514.0</v>
      </c>
      <c r="R37" s="9">
        <v>56099.0</v>
      </c>
      <c r="S37" s="9">
        <v>55489.0</v>
      </c>
      <c r="T37" s="9">
        <v>52244.0</v>
      </c>
      <c r="U37" s="9">
        <v>53142.0</v>
      </c>
      <c r="V37" s="13" t="s">
        <v>92</v>
      </c>
      <c r="W37" s="14" t="s">
        <v>93</v>
      </c>
      <c r="X37" s="15">
        <f t="shared" si="3"/>
        <v>396628</v>
      </c>
      <c r="Y37" s="2"/>
    </row>
    <row r="38" ht="21.0" customHeight="1">
      <c r="A38" s="7">
        <v>1993.0</v>
      </c>
      <c r="B38" s="8">
        <f t="shared" si="1"/>
        <v>332407</v>
      </c>
      <c r="C38" s="16">
        <f t="shared" si="4"/>
        <v>162345</v>
      </c>
      <c r="D38" s="16">
        <f t="shared" si="5"/>
        <v>170062</v>
      </c>
      <c r="E38" s="10" t="str">
        <f t="shared" si="9"/>
        <v>ONS ↗</v>
      </c>
      <c r="F38" s="10" t="str">
        <f t="shared" si="10"/>
        <v>Original ONS data ↗</v>
      </c>
      <c r="G38" s="11">
        <v>181.0</v>
      </c>
      <c r="H38" s="12">
        <f t="shared" si="2"/>
        <v>-0.1358906401</v>
      </c>
      <c r="I38" s="16">
        <f t="shared" si="8"/>
        <v>673467</v>
      </c>
      <c r="J38" s="9">
        <v>55438.0</v>
      </c>
      <c r="K38" s="9">
        <v>50657.0</v>
      </c>
      <c r="L38" s="9">
        <v>56250.0</v>
      </c>
      <c r="M38" s="9">
        <v>54764.0</v>
      </c>
      <c r="N38" s="9">
        <v>57588.0</v>
      </c>
      <c r="O38" s="9">
        <v>57710.0</v>
      </c>
      <c r="P38" s="9">
        <v>59034.0</v>
      </c>
      <c r="Q38" s="9">
        <v>57795.0</v>
      </c>
      <c r="R38" s="9">
        <v>59021.0</v>
      </c>
      <c r="S38" s="9">
        <v>56791.0</v>
      </c>
      <c r="T38" s="9">
        <v>52643.0</v>
      </c>
      <c r="U38" s="9">
        <v>55776.0</v>
      </c>
      <c r="V38" s="13" t="s">
        <v>94</v>
      </c>
      <c r="W38" s="14" t="s">
        <v>95</v>
      </c>
      <c r="X38" s="15">
        <f t="shared" si="3"/>
        <v>407380</v>
      </c>
      <c r="Y38" s="2"/>
    </row>
    <row r="39" ht="21.0" customHeight="1">
      <c r="A39" s="7">
        <v>1992.0</v>
      </c>
      <c r="B39" s="8">
        <f t="shared" si="1"/>
        <v>348289</v>
      </c>
      <c r="C39" s="16">
        <f t="shared" si="4"/>
        <v>172697</v>
      </c>
      <c r="D39" s="16">
        <f t="shared" si="5"/>
        <v>175592</v>
      </c>
      <c r="E39" s="10" t="str">
        <f t="shared" si="9"/>
        <v>ONS ↗</v>
      </c>
      <c r="F39" s="10" t="str">
        <f t="shared" si="10"/>
        <v>Original ONS data ↗</v>
      </c>
      <c r="G39" s="11">
        <v>182.0</v>
      </c>
      <c r="H39" s="12">
        <f t="shared" si="2"/>
        <v>-0.1707376942</v>
      </c>
      <c r="I39" s="16">
        <f t="shared" si="8"/>
        <v>689656</v>
      </c>
      <c r="J39" s="9">
        <v>58292.0</v>
      </c>
      <c r="K39" s="9">
        <v>55616.0</v>
      </c>
      <c r="L39" s="9">
        <v>58789.0</v>
      </c>
      <c r="M39" s="9">
        <v>57631.0</v>
      </c>
      <c r="N39" s="9">
        <v>59410.0</v>
      </c>
      <c r="O39" s="9">
        <v>58551.0</v>
      </c>
      <c r="P39" s="9">
        <v>61041.0</v>
      </c>
      <c r="Q39" s="9">
        <v>58823.0</v>
      </c>
      <c r="R39" s="9">
        <v>58250.0</v>
      </c>
      <c r="S39" s="9">
        <v>56439.0</v>
      </c>
      <c r="T39" s="9">
        <v>53311.0</v>
      </c>
      <c r="U39" s="9">
        <v>53503.0</v>
      </c>
      <c r="V39" s="13" t="s">
        <v>96</v>
      </c>
      <c r="W39" s="14" t="s">
        <v>97</v>
      </c>
      <c r="X39" s="15">
        <f t="shared" si="3"/>
        <v>372854</v>
      </c>
      <c r="Y39" s="2"/>
    </row>
    <row r="40" ht="21.0" customHeight="1">
      <c r="A40" s="7">
        <v>1991.0</v>
      </c>
      <c r="B40" s="8">
        <f t="shared" si="1"/>
        <v>347266</v>
      </c>
      <c r="C40" s="16">
        <f t="shared" si="4"/>
        <v>171472</v>
      </c>
      <c r="D40" s="16">
        <f t="shared" si="5"/>
        <v>175794</v>
      </c>
      <c r="E40" s="10" t="str">
        <f t="shared" si="9"/>
        <v>ONS ↗</v>
      </c>
      <c r="F40" s="10" t="str">
        <f t="shared" si="10"/>
        <v>Original ONS data ↗</v>
      </c>
      <c r="G40" s="11">
        <v>181.0</v>
      </c>
      <c r="H40" s="12">
        <f t="shared" si="2"/>
        <v>-0.1728646052</v>
      </c>
      <c r="I40" s="16">
        <f t="shared" si="8"/>
        <v>699217</v>
      </c>
      <c r="J40" s="9">
        <v>58790.0</v>
      </c>
      <c r="K40" s="9">
        <v>54141.0</v>
      </c>
      <c r="L40" s="9">
        <v>58541.0</v>
      </c>
      <c r="M40" s="9">
        <v>56685.0</v>
      </c>
      <c r="N40" s="9">
        <v>60076.0</v>
      </c>
      <c r="O40" s="9">
        <v>59033.0</v>
      </c>
      <c r="P40" s="9">
        <v>61956.0</v>
      </c>
      <c r="Q40" s="9">
        <v>60387.0</v>
      </c>
      <c r="R40" s="9">
        <v>59422.0</v>
      </c>
      <c r="S40" s="9">
        <v>58651.0</v>
      </c>
      <c r="T40" s="9">
        <v>55299.0</v>
      </c>
      <c r="U40" s="9">
        <v>56236.0</v>
      </c>
      <c r="V40" s="13" t="s">
        <v>98</v>
      </c>
      <c r="W40" s="14" t="s">
        <v>99</v>
      </c>
      <c r="X40" s="15">
        <f t="shared" si="3"/>
        <v>349167</v>
      </c>
      <c r="Y40" s="2"/>
    </row>
    <row r="41" ht="21.0" customHeight="1">
      <c r="A41" s="7">
        <v>1990.0</v>
      </c>
      <c r="B41" s="8">
        <f t="shared" si="1"/>
        <v>347619</v>
      </c>
      <c r="C41" s="16">
        <f t="shared" si="4"/>
        <v>168321</v>
      </c>
      <c r="D41" s="16">
        <f t="shared" si="5"/>
        <v>179298</v>
      </c>
      <c r="E41" s="10" t="str">
        <f t="shared" si="9"/>
        <v>ONS ↗</v>
      </c>
      <c r="F41" s="10" t="str">
        <f t="shared" si="10"/>
        <v>Original ONS data ↗</v>
      </c>
      <c r="G41" s="11">
        <v>181.0</v>
      </c>
      <c r="H41" s="12">
        <f t="shared" si="2"/>
        <v>-0.1737045443</v>
      </c>
      <c r="I41" s="16">
        <f t="shared" si="8"/>
        <v>706140</v>
      </c>
      <c r="J41" s="9">
        <v>56507.0</v>
      </c>
      <c r="K41" s="9">
        <v>52908.0</v>
      </c>
      <c r="L41" s="9">
        <v>58906.0</v>
      </c>
      <c r="M41" s="9">
        <v>57184.0</v>
      </c>
      <c r="N41" s="9">
        <v>61365.0</v>
      </c>
      <c r="O41" s="9">
        <v>60749.0</v>
      </c>
      <c r="P41" s="9">
        <v>62491.0</v>
      </c>
      <c r="Q41" s="9">
        <v>61195.0</v>
      </c>
      <c r="R41" s="9">
        <v>60304.0</v>
      </c>
      <c r="S41" s="9">
        <v>59914.0</v>
      </c>
      <c r="T41" s="9">
        <v>57558.0</v>
      </c>
      <c r="U41" s="9">
        <v>57059.0</v>
      </c>
      <c r="V41" s="13" t="s">
        <v>100</v>
      </c>
      <c r="W41" s="14" t="s">
        <v>101</v>
      </c>
      <c r="X41" s="15">
        <f t="shared" si="3"/>
        <v>325676</v>
      </c>
      <c r="Y41" s="2"/>
    </row>
    <row r="42" ht="21.0" customHeight="1">
      <c r="A42" s="7">
        <v>1989.0</v>
      </c>
      <c r="B42" s="8">
        <f t="shared" si="1"/>
        <v>343672</v>
      </c>
      <c r="C42" s="16">
        <f t="shared" si="4"/>
        <v>166963</v>
      </c>
      <c r="D42" s="16">
        <f t="shared" si="5"/>
        <v>176709</v>
      </c>
      <c r="E42" s="10" t="str">
        <f t="shared" si="9"/>
        <v>ONS ↗</v>
      </c>
      <c r="F42" s="10" t="str">
        <f t="shared" si="10"/>
        <v>Original ONS data ↗</v>
      </c>
      <c r="G42" s="11">
        <v>181.0</v>
      </c>
      <c r="H42" s="12">
        <f t="shared" si="2"/>
        <v>-0.1642147164</v>
      </c>
      <c r="I42" s="16">
        <f t="shared" si="8"/>
        <v>687725</v>
      </c>
      <c r="J42" s="9">
        <v>55779.0</v>
      </c>
      <c r="K42" s="9">
        <v>52268.0</v>
      </c>
      <c r="L42" s="9">
        <v>58916.0</v>
      </c>
      <c r="M42" s="9">
        <v>56887.0</v>
      </c>
      <c r="N42" s="9">
        <v>60709.0</v>
      </c>
      <c r="O42" s="9">
        <v>59113.0</v>
      </c>
      <c r="P42" s="9">
        <v>60114.0</v>
      </c>
      <c r="Q42" s="9">
        <v>58870.0</v>
      </c>
      <c r="R42" s="9">
        <v>56824.0</v>
      </c>
      <c r="S42" s="9">
        <v>56785.0</v>
      </c>
      <c r="T42" s="9">
        <v>55032.0</v>
      </c>
      <c r="U42" s="9">
        <v>56428.0</v>
      </c>
      <c r="V42" s="13" t="s">
        <v>102</v>
      </c>
      <c r="W42" s="14" t="s">
        <v>103</v>
      </c>
      <c r="X42" s="15">
        <f t="shared" si="3"/>
        <v>310858</v>
      </c>
      <c r="Y42" s="2"/>
    </row>
    <row r="43" ht="21.0" customHeight="1">
      <c r="A43" s="7">
        <v>1988.0</v>
      </c>
      <c r="B43" s="8">
        <f t="shared" si="1"/>
        <v>349850</v>
      </c>
      <c r="C43" s="16">
        <f t="shared" si="4"/>
        <v>173398</v>
      </c>
      <c r="D43" s="16">
        <f t="shared" si="5"/>
        <v>176452</v>
      </c>
      <c r="E43" s="10" t="str">
        <f t="shared" si="9"/>
        <v>ONS ↗</v>
      </c>
      <c r="F43" s="10" t="str">
        <f t="shared" si="10"/>
        <v>Original ONS data ↗</v>
      </c>
      <c r="G43" s="11">
        <v>182.0</v>
      </c>
      <c r="H43" s="12">
        <f t="shared" si="2"/>
        <v>-0.1744377898</v>
      </c>
      <c r="I43" s="16">
        <f t="shared" si="8"/>
        <v>693577</v>
      </c>
      <c r="J43" s="9">
        <v>57349.0</v>
      </c>
      <c r="K43" s="9">
        <v>55223.0</v>
      </c>
      <c r="L43" s="9">
        <v>60826.0</v>
      </c>
      <c r="M43" s="9">
        <v>57950.0</v>
      </c>
      <c r="N43" s="9">
        <v>60371.0</v>
      </c>
      <c r="O43" s="9">
        <v>58131.0</v>
      </c>
      <c r="P43" s="9">
        <v>60208.0</v>
      </c>
      <c r="Q43" s="9">
        <v>59586.0</v>
      </c>
      <c r="R43" s="9">
        <v>59294.0</v>
      </c>
      <c r="S43" s="9">
        <v>55455.0</v>
      </c>
      <c r="T43" s="9">
        <v>53647.0</v>
      </c>
      <c r="U43" s="9">
        <v>55537.0</v>
      </c>
      <c r="V43" s="13" t="s">
        <v>104</v>
      </c>
      <c r="W43" s="14" t="s">
        <v>105</v>
      </c>
      <c r="X43" s="15">
        <f t="shared" si="3"/>
        <v>301934</v>
      </c>
      <c r="Y43" s="2"/>
    </row>
    <row r="44" ht="21.0" customHeight="1">
      <c r="A44" s="7">
        <v>1987.0</v>
      </c>
      <c r="B44" s="8">
        <f t="shared" si="1"/>
        <v>337629</v>
      </c>
      <c r="C44" s="16">
        <f t="shared" si="4"/>
        <v>162684</v>
      </c>
      <c r="D44" s="16">
        <f t="shared" si="5"/>
        <v>174945</v>
      </c>
      <c r="E44" s="10" t="str">
        <f t="shared" si="9"/>
        <v>ONS ↗</v>
      </c>
      <c r="F44" s="10" t="str">
        <f t="shared" si="10"/>
        <v>Original ONS data ↗</v>
      </c>
      <c r="G44" s="11">
        <v>181.0</v>
      </c>
      <c r="H44" s="12">
        <f t="shared" si="2"/>
        <v>-0.1492555438</v>
      </c>
      <c r="I44" s="16">
        <f t="shared" si="8"/>
        <v>681511</v>
      </c>
      <c r="J44" s="9">
        <v>54550.0</v>
      </c>
      <c r="K44" s="9">
        <v>50561.0</v>
      </c>
      <c r="L44" s="9">
        <v>57573.0</v>
      </c>
      <c r="M44" s="9">
        <v>56259.0</v>
      </c>
      <c r="N44" s="9">
        <v>59779.0</v>
      </c>
      <c r="O44" s="9">
        <v>58907.0</v>
      </c>
      <c r="P44" s="9">
        <v>59789.0</v>
      </c>
      <c r="Q44" s="9">
        <v>58138.0</v>
      </c>
      <c r="R44" s="9">
        <v>58685.0</v>
      </c>
      <c r="S44" s="9">
        <v>57812.0</v>
      </c>
      <c r="T44" s="9">
        <v>53595.0</v>
      </c>
      <c r="U44" s="9">
        <v>55863.0</v>
      </c>
      <c r="V44" s="13" t="s">
        <v>106</v>
      </c>
      <c r="W44" s="14" t="s">
        <v>107</v>
      </c>
      <c r="X44" s="15">
        <f t="shared" si="3"/>
        <v>285281</v>
      </c>
      <c r="Y44" s="2"/>
    </row>
    <row r="45" ht="21.0" customHeight="1">
      <c r="A45" s="7">
        <v>1986.0</v>
      </c>
      <c r="B45" s="8">
        <f t="shared" si="1"/>
        <v>329033</v>
      </c>
      <c r="C45" s="16">
        <f t="shared" si="4"/>
        <v>159983</v>
      </c>
      <c r="D45" s="16">
        <f t="shared" si="5"/>
        <v>169050</v>
      </c>
      <c r="E45" s="10" t="str">
        <f t="shared" si="9"/>
        <v>ONS ↗</v>
      </c>
      <c r="F45" s="10" t="str">
        <f t="shared" si="10"/>
        <v>Original ONS data ↗</v>
      </c>
      <c r="G45" s="11">
        <v>181.0</v>
      </c>
      <c r="H45" s="12">
        <f t="shared" si="2"/>
        <v>-0.1270298116</v>
      </c>
      <c r="I45" s="16">
        <f t="shared" si="8"/>
        <v>661018</v>
      </c>
      <c r="J45" s="9">
        <v>53636.0</v>
      </c>
      <c r="K45" s="9">
        <v>49630.0</v>
      </c>
      <c r="L45" s="9">
        <v>56717.0</v>
      </c>
      <c r="M45" s="9">
        <v>55180.0</v>
      </c>
      <c r="N45" s="9">
        <v>58191.0</v>
      </c>
      <c r="O45" s="9">
        <v>55679.0</v>
      </c>
      <c r="P45" s="9">
        <v>56700.0</v>
      </c>
      <c r="Q45" s="9">
        <v>57421.0</v>
      </c>
      <c r="R45" s="9">
        <v>56657.0</v>
      </c>
      <c r="S45" s="9">
        <v>55887.0</v>
      </c>
      <c r="T45" s="9">
        <v>51071.0</v>
      </c>
      <c r="U45" s="9">
        <v>54249.0</v>
      </c>
      <c r="V45" s="13" t="s">
        <v>108</v>
      </c>
      <c r="W45" s="14" t="s">
        <v>109</v>
      </c>
      <c r="X45" s="15">
        <f t="shared" si="3"/>
        <v>291652</v>
      </c>
      <c r="Y45" s="2"/>
    </row>
    <row r="46" ht="21.0" customHeight="1">
      <c r="A46" s="7">
        <v>1985.0</v>
      </c>
      <c r="B46" s="8">
        <f t="shared" si="1"/>
        <v>325655</v>
      </c>
      <c r="C46" s="16">
        <f t="shared" si="4"/>
        <v>160394</v>
      </c>
      <c r="D46" s="16">
        <f t="shared" si="5"/>
        <v>165261</v>
      </c>
      <c r="E46" s="10" t="str">
        <f t="shared" si="9"/>
        <v>ONS ↗</v>
      </c>
      <c r="F46" s="10" t="str">
        <f t="shared" si="10"/>
        <v>Original ONS data ↗</v>
      </c>
      <c r="G46" s="11">
        <v>181.0</v>
      </c>
      <c r="H46" s="12">
        <f t="shared" si="2"/>
        <v>-0.1179745436</v>
      </c>
      <c r="I46" s="16">
        <f t="shared" si="8"/>
        <v>656417</v>
      </c>
      <c r="J46" s="9">
        <v>54707.0</v>
      </c>
      <c r="K46" s="9">
        <v>49640.0</v>
      </c>
      <c r="L46" s="9">
        <v>56047.0</v>
      </c>
      <c r="M46" s="9">
        <v>53262.0</v>
      </c>
      <c r="N46" s="9">
        <v>57544.0</v>
      </c>
      <c r="O46" s="9">
        <v>54455.0</v>
      </c>
      <c r="P46" s="9">
        <v>58188.0</v>
      </c>
      <c r="Q46" s="9">
        <v>57106.0</v>
      </c>
      <c r="R46" s="9">
        <v>56974.0</v>
      </c>
      <c r="S46" s="9">
        <v>55843.0</v>
      </c>
      <c r="T46" s="9">
        <v>51906.0</v>
      </c>
      <c r="U46" s="9">
        <v>50745.0</v>
      </c>
      <c r="V46" s="13" t="s">
        <v>110</v>
      </c>
      <c r="W46" s="14" t="s">
        <v>111</v>
      </c>
      <c r="X46" s="15">
        <f t="shared" si="3"/>
        <v>320954</v>
      </c>
      <c r="Y46" s="2"/>
    </row>
    <row r="47" ht="21.0" customHeight="1">
      <c r="A47" s="7">
        <v>1984.0</v>
      </c>
      <c r="B47" s="8">
        <f t="shared" si="1"/>
        <v>311268</v>
      </c>
      <c r="C47" s="16">
        <f t="shared" si="4"/>
        <v>153532</v>
      </c>
      <c r="D47" s="16">
        <f t="shared" si="5"/>
        <v>157736</v>
      </c>
      <c r="E47" s="10" t="str">
        <f t="shared" si="9"/>
        <v>ONS ↗</v>
      </c>
      <c r="F47" s="10" t="str">
        <f t="shared" si="10"/>
        <v>Original ONS data ↗</v>
      </c>
      <c r="G47" s="11">
        <v>182.0</v>
      </c>
      <c r="H47" s="12">
        <f t="shared" si="2"/>
        <v>-0.07210847493</v>
      </c>
      <c r="I47" s="16">
        <f t="shared" si="8"/>
        <v>636818</v>
      </c>
      <c r="J47" s="9">
        <v>51324.0</v>
      </c>
      <c r="K47" s="9">
        <v>48922.0</v>
      </c>
      <c r="L47" s="9">
        <v>53286.0</v>
      </c>
      <c r="M47" s="9">
        <v>50051.0</v>
      </c>
      <c r="N47" s="9">
        <v>54258.0</v>
      </c>
      <c r="O47" s="9">
        <v>53427.0</v>
      </c>
      <c r="P47" s="9">
        <v>55891.0</v>
      </c>
      <c r="Q47" s="9">
        <v>55838.0</v>
      </c>
      <c r="R47" s="9">
        <v>55400.0</v>
      </c>
      <c r="S47" s="9">
        <v>55299.0</v>
      </c>
      <c r="T47" s="9">
        <v>52513.0</v>
      </c>
      <c r="U47" s="9">
        <v>50609.0</v>
      </c>
      <c r="V47" s="13" t="s">
        <v>112</v>
      </c>
      <c r="W47" s="14" t="s">
        <v>113</v>
      </c>
      <c r="X47" s="15">
        <f t="shared" si="3"/>
        <v>330468</v>
      </c>
      <c r="Y47" s="2"/>
    </row>
    <row r="48" ht="21.0" customHeight="1">
      <c r="A48" s="7">
        <v>1983.0</v>
      </c>
      <c r="B48" s="8">
        <f t="shared" si="1"/>
        <v>313779</v>
      </c>
      <c r="C48" s="16">
        <f t="shared" si="4"/>
        <v>152441</v>
      </c>
      <c r="D48" s="16">
        <f t="shared" si="5"/>
        <v>161338</v>
      </c>
      <c r="E48" s="10" t="str">
        <f t="shared" si="9"/>
        <v>ONS ↗</v>
      </c>
      <c r="F48" s="10" t="str">
        <f t="shared" si="10"/>
        <v>Original ONS data ↗</v>
      </c>
      <c r="G48" s="11">
        <v>181.0</v>
      </c>
      <c r="H48" s="12">
        <f t="shared" si="2"/>
        <v>-0.08459138438</v>
      </c>
      <c r="I48" s="16">
        <f t="shared" si="8"/>
        <v>629134</v>
      </c>
      <c r="J48" s="9">
        <v>51227.0</v>
      </c>
      <c r="K48" s="9">
        <v>47650.0</v>
      </c>
      <c r="L48" s="9">
        <v>53564.0</v>
      </c>
      <c r="M48" s="9">
        <v>52591.0</v>
      </c>
      <c r="N48" s="9">
        <v>54768.0</v>
      </c>
      <c r="O48" s="9">
        <v>53979.0</v>
      </c>
      <c r="P48" s="9">
        <v>55400.0</v>
      </c>
      <c r="Q48" s="9">
        <v>53776.0</v>
      </c>
      <c r="R48" s="9">
        <v>54267.0</v>
      </c>
      <c r="S48" s="9">
        <v>51516.0</v>
      </c>
      <c r="T48" s="9">
        <v>49735.0</v>
      </c>
      <c r="U48" s="9">
        <v>50661.0</v>
      </c>
      <c r="V48" s="13" t="s">
        <v>114</v>
      </c>
      <c r="W48" s="14" t="s">
        <v>115</v>
      </c>
      <c r="X48" s="15">
        <f t="shared" si="3"/>
        <v>317073</v>
      </c>
      <c r="Y48" s="2"/>
    </row>
    <row r="49" ht="21.0" customHeight="1">
      <c r="A49" s="7">
        <v>1982.0</v>
      </c>
      <c r="B49" s="8">
        <f t="shared" si="1"/>
        <v>310434</v>
      </c>
      <c r="C49" s="16">
        <f t="shared" si="4"/>
        <v>153442</v>
      </c>
      <c r="D49" s="16">
        <f t="shared" si="5"/>
        <v>156992</v>
      </c>
      <c r="E49" s="10" t="str">
        <f t="shared" si="9"/>
        <v>ONS ↗</v>
      </c>
      <c r="F49" s="10" t="str">
        <f t="shared" si="10"/>
        <v>Original ONS data ↗</v>
      </c>
      <c r="G49" s="11">
        <v>181.0</v>
      </c>
      <c r="H49" s="12">
        <f t="shared" si="2"/>
        <v>-0.07472763937</v>
      </c>
      <c r="I49" s="16">
        <f t="shared" si="8"/>
        <v>625931</v>
      </c>
      <c r="J49" s="9">
        <v>51513.0</v>
      </c>
      <c r="K49" s="9">
        <v>47655.0</v>
      </c>
      <c r="L49" s="9">
        <v>54274.0</v>
      </c>
      <c r="M49" s="9">
        <v>52248.0</v>
      </c>
      <c r="N49" s="9">
        <v>53794.0</v>
      </c>
      <c r="O49" s="9">
        <v>50950.0</v>
      </c>
      <c r="P49" s="9">
        <v>54512.0</v>
      </c>
      <c r="Q49" s="9">
        <v>53391.0</v>
      </c>
      <c r="R49" s="9">
        <v>54230.0</v>
      </c>
      <c r="S49" s="9">
        <v>52959.0</v>
      </c>
      <c r="T49" s="9">
        <v>49435.0</v>
      </c>
      <c r="U49" s="9">
        <v>50970.0</v>
      </c>
      <c r="V49" s="13" t="s">
        <v>116</v>
      </c>
      <c r="W49" s="14" t="s">
        <v>117</v>
      </c>
      <c r="X49" s="15">
        <f t="shared" si="3"/>
        <v>310434</v>
      </c>
      <c r="Y49" s="2"/>
    </row>
    <row r="50" ht="21.0" customHeight="1">
      <c r="A50" s="7">
        <v>1981.0</v>
      </c>
      <c r="B50" s="8">
        <f t="shared" si="1"/>
        <v>317073</v>
      </c>
      <c r="C50" s="16">
        <f t="shared" si="4"/>
        <v>156236</v>
      </c>
      <c r="D50" s="16">
        <f t="shared" si="5"/>
        <v>160837</v>
      </c>
      <c r="E50" s="10" t="str">
        <f t="shared" si="9"/>
        <v>ONS ↗</v>
      </c>
      <c r="F50" s="10" t="str">
        <f t="shared" si="10"/>
        <v>Original ONS data ↗</v>
      </c>
      <c r="G50" s="11">
        <v>181.0</v>
      </c>
      <c r="H50" s="12">
        <f t="shared" si="2"/>
        <v>-0.09410135836</v>
      </c>
      <c r="I50" s="16">
        <f t="shared" si="8"/>
        <v>634492</v>
      </c>
      <c r="J50" s="9">
        <v>52735.0</v>
      </c>
      <c r="K50" s="9">
        <v>48460.0</v>
      </c>
      <c r="L50" s="9">
        <v>55041.0</v>
      </c>
      <c r="M50" s="9">
        <v>52807.0</v>
      </c>
      <c r="N50" s="9">
        <v>54663.0</v>
      </c>
      <c r="O50" s="9">
        <v>53367.0</v>
      </c>
      <c r="P50" s="9">
        <v>56487.0</v>
      </c>
      <c r="Q50" s="9">
        <v>54236.0</v>
      </c>
      <c r="R50" s="9">
        <v>53559.0</v>
      </c>
      <c r="S50" s="9">
        <v>53233.0</v>
      </c>
      <c r="T50" s="9">
        <v>49866.0</v>
      </c>
      <c r="U50" s="9">
        <v>50038.0</v>
      </c>
      <c r="V50" s="13" t="s">
        <v>118</v>
      </c>
      <c r="W50" s="14" t="s">
        <v>119</v>
      </c>
      <c r="X50" s="15">
        <f t="shared" si="3"/>
        <v>313779</v>
      </c>
      <c r="Y50" s="2"/>
    </row>
    <row r="51" ht="21.0" customHeight="1">
      <c r="A51" s="7">
        <v>1980.0</v>
      </c>
      <c r="B51" s="8">
        <f t="shared" si="1"/>
        <v>330468</v>
      </c>
      <c r="C51" s="16">
        <f t="shared" si="4"/>
        <v>162334</v>
      </c>
      <c r="D51" s="16">
        <f t="shared" si="5"/>
        <v>168134</v>
      </c>
      <c r="E51" s="10" t="str">
        <f t="shared" si="9"/>
        <v>ONS ↗</v>
      </c>
      <c r="F51" s="10" t="str">
        <f t="shared" si="10"/>
        <v>Original ONS data ↗</v>
      </c>
      <c r="G51" s="11">
        <v>182.0</v>
      </c>
      <c r="H51" s="12">
        <f t="shared" si="2"/>
        <v>-0.1260184368</v>
      </c>
      <c r="I51" s="16">
        <f t="shared" si="8"/>
        <v>656234</v>
      </c>
      <c r="J51" s="9">
        <v>54407.0</v>
      </c>
      <c r="K51" s="9">
        <v>51509.0</v>
      </c>
      <c r="L51" s="9">
        <v>56418.0</v>
      </c>
      <c r="M51" s="9">
        <v>55540.0</v>
      </c>
      <c r="N51" s="9">
        <v>57849.0</v>
      </c>
      <c r="O51" s="9">
        <v>54745.0</v>
      </c>
      <c r="P51" s="9">
        <v>57938.0</v>
      </c>
      <c r="Q51" s="9">
        <v>54805.0</v>
      </c>
      <c r="R51" s="9">
        <v>55579.0</v>
      </c>
      <c r="S51" s="9">
        <v>55359.0</v>
      </c>
      <c r="T51" s="9">
        <v>50468.0</v>
      </c>
      <c r="U51" s="9">
        <v>51617.0</v>
      </c>
      <c r="V51" s="13" t="s">
        <v>120</v>
      </c>
      <c r="W51" s="14" t="s">
        <v>121</v>
      </c>
      <c r="X51" s="15">
        <f t="shared" si="3"/>
        <v>311268</v>
      </c>
      <c r="Y51" s="2"/>
    </row>
    <row r="52" ht="21.0" customHeight="1">
      <c r="A52" s="7">
        <v>1979.0</v>
      </c>
      <c r="B52" s="8">
        <f t="shared" si="1"/>
        <v>320954</v>
      </c>
      <c r="C52" s="16">
        <f t="shared" si="4"/>
        <v>156179</v>
      </c>
      <c r="D52" s="16">
        <f t="shared" si="5"/>
        <v>164775</v>
      </c>
      <c r="E52" s="10" t="str">
        <f t="shared" si="9"/>
        <v>ONS ↗</v>
      </c>
      <c r="F52" s="10" t="str">
        <f t="shared" si="10"/>
        <v>Original ONS data ↗</v>
      </c>
      <c r="G52" s="11">
        <v>181.0</v>
      </c>
      <c r="H52" s="12">
        <f t="shared" si="2"/>
        <v>-0.1050555531</v>
      </c>
      <c r="I52" s="16">
        <f t="shared" si="8"/>
        <v>638028</v>
      </c>
      <c r="J52" s="9">
        <v>51402.0</v>
      </c>
      <c r="K52" s="9">
        <v>48553.0</v>
      </c>
      <c r="L52" s="9">
        <v>56224.0</v>
      </c>
      <c r="M52" s="9">
        <v>53405.0</v>
      </c>
      <c r="N52" s="9">
        <v>56835.0</v>
      </c>
      <c r="O52" s="9">
        <v>54535.0</v>
      </c>
      <c r="P52" s="9">
        <v>55615.0</v>
      </c>
      <c r="Q52" s="9">
        <v>53669.0</v>
      </c>
      <c r="R52" s="9">
        <v>52862.0</v>
      </c>
      <c r="S52" s="9">
        <v>53654.0</v>
      </c>
      <c r="T52" s="9">
        <v>50770.0</v>
      </c>
      <c r="U52" s="9">
        <v>50504.0</v>
      </c>
      <c r="V52" s="13" t="s">
        <v>122</v>
      </c>
      <c r="W52" s="14" t="s">
        <v>123</v>
      </c>
      <c r="X52" s="15">
        <f t="shared" si="3"/>
        <v>325655</v>
      </c>
      <c r="Y52" s="2"/>
    </row>
    <row r="53" ht="21.0" customHeight="1">
      <c r="A53" s="7">
        <v>1978.0</v>
      </c>
      <c r="B53" s="8">
        <f t="shared" si="1"/>
        <v>291652</v>
      </c>
      <c r="C53" s="16">
        <f t="shared" si="4"/>
        <v>142380</v>
      </c>
      <c r="D53" s="16">
        <f t="shared" si="5"/>
        <v>149272</v>
      </c>
      <c r="E53" s="10" t="str">
        <f t="shared" si="9"/>
        <v>ONS ↗</v>
      </c>
      <c r="F53" s="10" t="str">
        <f t="shared" si="10"/>
        <v>Original ONS data ↗</v>
      </c>
      <c r="G53" s="11">
        <v>181.0</v>
      </c>
      <c r="H53" s="12">
        <f t="shared" si="2"/>
        <v>-0.01514133282</v>
      </c>
      <c r="I53" s="16">
        <f t="shared" si="8"/>
        <v>596418</v>
      </c>
      <c r="J53" s="9">
        <v>46553.0</v>
      </c>
      <c r="K53" s="9">
        <v>44300.0</v>
      </c>
      <c r="L53" s="9">
        <v>51527.0</v>
      </c>
      <c r="M53" s="9">
        <v>48776.0</v>
      </c>
      <c r="N53" s="9">
        <v>51121.0</v>
      </c>
      <c r="O53" s="9">
        <v>49375.0</v>
      </c>
      <c r="P53" s="9">
        <v>50600.0</v>
      </c>
      <c r="Q53" s="9">
        <v>51296.0</v>
      </c>
      <c r="R53" s="9">
        <v>52691.0</v>
      </c>
      <c r="S53" s="9">
        <v>51554.0</v>
      </c>
      <c r="T53" s="9">
        <v>48380.0</v>
      </c>
      <c r="U53" s="9">
        <v>50245.0</v>
      </c>
      <c r="V53" s="13" t="s">
        <v>124</v>
      </c>
      <c r="W53" s="14" t="s">
        <v>125</v>
      </c>
      <c r="X53" s="15">
        <f t="shared" si="3"/>
        <v>329033</v>
      </c>
      <c r="Y53" s="2"/>
    </row>
    <row r="54" ht="21.0" customHeight="1">
      <c r="A54" s="7">
        <v>1977.0</v>
      </c>
      <c r="B54" s="8">
        <f t="shared" si="1"/>
        <v>285281</v>
      </c>
      <c r="C54" s="16">
        <f t="shared" si="4"/>
        <v>140419</v>
      </c>
      <c r="D54" s="16">
        <f t="shared" si="5"/>
        <v>144862</v>
      </c>
      <c r="E54" s="10" t="str">
        <f t="shared" si="9"/>
        <v>ONS ↗</v>
      </c>
      <c r="F54" s="10" t="str">
        <f t="shared" si="10"/>
        <v>Original ONS data ↗</v>
      </c>
      <c r="G54" s="11">
        <v>181.0</v>
      </c>
      <c r="H54" s="12">
        <f t="shared" si="2"/>
        <v>0.006852892411</v>
      </c>
      <c r="I54" s="16">
        <f t="shared" si="8"/>
        <v>569259</v>
      </c>
      <c r="J54" s="9">
        <v>46948.0</v>
      </c>
      <c r="K54" s="9">
        <v>43722.0</v>
      </c>
      <c r="L54" s="9">
        <v>49749.0</v>
      </c>
      <c r="M54" s="9">
        <v>46340.0</v>
      </c>
      <c r="N54" s="9">
        <v>50731.0</v>
      </c>
      <c r="O54" s="9">
        <v>47791.0</v>
      </c>
      <c r="P54" s="9">
        <v>48818.0</v>
      </c>
      <c r="Q54" s="9">
        <v>48374.0</v>
      </c>
      <c r="R54" s="9">
        <v>49390.0</v>
      </c>
      <c r="S54" s="9">
        <v>48189.0</v>
      </c>
      <c r="T54" s="9">
        <v>44491.0</v>
      </c>
      <c r="U54" s="9">
        <v>44716.0</v>
      </c>
      <c r="V54" s="13" t="s">
        <v>126</v>
      </c>
      <c r="W54" s="14" t="s">
        <v>127</v>
      </c>
      <c r="X54" s="15">
        <f t="shared" si="3"/>
        <v>337629</v>
      </c>
      <c r="Y54" s="2"/>
    </row>
    <row r="55" ht="21.0" customHeight="1">
      <c r="A55" s="7">
        <v>1976.0</v>
      </c>
      <c r="B55" s="8">
        <f t="shared" si="1"/>
        <v>301934</v>
      </c>
      <c r="C55" s="16">
        <f t="shared" si="4"/>
        <v>151262</v>
      </c>
      <c r="D55" s="16">
        <f t="shared" si="5"/>
        <v>150672</v>
      </c>
      <c r="E55" s="10" t="str">
        <f t="shared" si="9"/>
        <v>ONS ↗</v>
      </c>
      <c r="F55" s="10" t="str">
        <f t="shared" si="10"/>
        <v>Original ONS data ↗</v>
      </c>
      <c r="G55" s="11">
        <v>182.0</v>
      </c>
      <c r="H55" s="12">
        <f t="shared" si="2"/>
        <v>-0.04342359845</v>
      </c>
      <c r="I55" s="16">
        <f t="shared" si="8"/>
        <v>584270</v>
      </c>
      <c r="J55" s="9">
        <v>48618.0</v>
      </c>
      <c r="K55" s="9">
        <v>48326.0</v>
      </c>
      <c r="L55" s="9">
        <v>54318.0</v>
      </c>
      <c r="M55" s="9">
        <v>49310.0</v>
      </c>
      <c r="N55" s="9">
        <v>50925.0</v>
      </c>
      <c r="O55" s="9">
        <v>50437.0</v>
      </c>
      <c r="P55" s="9">
        <v>49961.0</v>
      </c>
      <c r="Q55" s="9">
        <v>48311.0</v>
      </c>
      <c r="R55" s="9">
        <v>48974.0</v>
      </c>
      <c r="S55" s="9">
        <v>46893.0</v>
      </c>
      <c r="T55" s="9">
        <v>43651.0</v>
      </c>
      <c r="U55" s="9">
        <v>44546.0</v>
      </c>
      <c r="V55" s="13" t="s">
        <v>128</v>
      </c>
      <c r="W55" s="14" t="s">
        <v>129</v>
      </c>
      <c r="X55" s="15">
        <f t="shared" si="3"/>
        <v>349850</v>
      </c>
      <c r="Y55" s="2"/>
    </row>
    <row r="56" ht="21.0" customHeight="1">
      <c r="A56" s="7">
        <v>1975.0</v>
      </c>
      <c r="B56" s="8">
        <f t="shared" si="1"/>
        <v>310858</v>
      </c>
      <c r="C56" s="16">
        <f t="shared" si="4"/>
        <v>154564</v>
      </c>
      <c r="D56" s="16">
        <f t="shared" si="5"/>
        <v>156294</v>
      </c>
      <c r="E56" s="10" t="str">
        <f t="shared" si="9"/>
        <v>ONS ↗</v>
      </c>
      <c r="F56" s="10" t="str">
        <f t="shared" si="10"/>
        <v>Original ONS data ↗</v>
      </c>
      <c r="G56" s="11">
        <v>181.0</v>
      </c>
      <c r="H56" s="12">
        <f t="shared" si="2"/>
        <v>-0.07598968018</v>
      </c>
      <c r="I56" s="16">
        <f t="shared" si="8"/>
        <v>603445</v>
      </c>
      <c r="J56" s="9">
        <v>52155.0</v>
      </c>
      <c r="K56" s="9">
        <v>47687.0</v>
      </c>
      <c r="L56" s="9">
        <v>54722.0</v>
      </c>
      <c r="M56" s="9">
        <v>51955.0</v>
      </c>
      <c r="N56" s="9">
        <v>53732.0</v>
      </c>
      <c r="O56" s="9">
        <v>50607.0</v>
      </c>
      <c r="P56" s="9">
        <v>52903.0</v>
      </c>
      <c r="Q56" s="9">
        <v>50208.0</v>
      </c>
      <c r="R56" s="9">
        <v>49536.0</v>
      </c>
      <c r="S56" s="9">
        <v>48503.0</v>
      </c>
      <c r="T56" s="9">
        <v>44779.0</v>
      </c>
      <c r="U56" s="9">
        <v>46658.0</v>
      </c>
      <c r="V56" s="13" t="s">
        <v>130</v>
      </c>
      <c r="W56" s="14" t="s">
        <v>131</v>
      </c>
      <c r="X56" s="15">
        <f t="shared" si="3"/>
        <v>343672</v>
      </c>
      <c r="Y56" s="2"/>
    </row>
    <row r="57" ht="21.0" customHeight="1">
      <c r="A57" s="7">
        <v>1974.0</v>
      </c>
      <c r="B57" s="8">
        <f t="shared" si="1"/>
        <v>325676</v>
      </c>
      <c r="C57" s="16">
        <f t="shared" si="4"/>
        <v>162337</v>
      </c>
      <c r="D57" s="16">
        <f t="shared" si="5"/>
        <v>163339</v>
      </c>
      <c r="E57" s="10" t="str">
        <f t="shared" si="9"/>
        <v>ONS ↗</v>
      </c>
      <c r="F57" s="10" t="str">
        <f t="shared" si="10"/>
        <v>Original ONS data ↗</v>
      </c>
      <c r="G57" s="11">
        <v>181.0</v>
      </c>
      <c r="H57" s="12">
        <f t="shared" si="2"/>
        <v>-0.1180314177</v>
      </c>
      <c r="I57" s="16">
        <f t="shared" si="8"/>
        <v>639885</v>
      </c>
      <c r="J57" s="9">
        <v>55225.0</v>
      </c>
      <c r="K57" s="9">
        <v>49430.0</v>
      </c>
      <c r="L57" s="9">
        <v>57682.0</v>
      </c>
      <c r="M57" s="9">
        <v>53885.0</v>
      </c>
      <c r="N57" s="9">
        <v>56609.0</v>
      </c>
      <c r="O57" s="9">
        <v>52845.0</v>
      </c>
      <c r="P57" s="9">
        <v>55834.0</v>
      </c>
      <c r="Q57" s="9">
        <v>54737.0</v>
      </c>
      <c r="R57" s="9">
        <v>53546.0</v>
      </c>
      <c r="S57" s="9">
        <v>53022.0</v>
      </c>
      <c r="T57" s="9">
        <v>48498.0</v>
      </c>
      <c r="U57" s="9">
        <v>48572.0</v>
      </c>
      <c r="V57" s="13" t="s">
        <v>132</v>
      </c>
      <c r="W57" s="14" t="s">
        <v>133</v>
      </c>
      <c r="X57" s="15">
        <f t="shared" si="3"/>
        <v>347619</v>
      </c>
      <c r="Y57" s="2"/>
    </row>
    <row r="58" ht="21.0" customHeight="1">
      <c r="A58" s="7">
        <v>1973.0</v>
      </c>
      <c r="B58" s="8">
        <f t="shared" si="1"/>
        <v>349167</v>
      </c>
      <c r="C58" s="16">
        <f t="shared" si="4"/>
        <v>175421</v>
      </c>
      <c r="D58" s="16">
        <f t="shared" si="5"/>
        <v>173746</v>
      </c>
      <c r="E58" s="10" t="str">
        <f t="shared" si="9"/>
        <v>ONS ↗</v>
      </c>
      <c r="F58" s="10" t="str">
        <f t="shared" si="10"/>
        <v>Original ONS data ↗</v>
      </c>
      <c r="G58" s="11">
        <v>181.0</v>
      </c>
      <c r="H58" s="12">
        <f t="shared" si="2"/>
        <v>-0.1773678498</v>
      </c>
      <c r="I58" s="16">
        <f t="shared" si="8"/>
        <v>675953</v>
      </c>
      <c r="J58" s="9">
        <v>57637.0</v>
      </c>
      <c r="K58" s="9">
        <v>54344.0</v>
      </c>
      <c r="L58" s="9">
        <v>63440.0</v>
      </c>
      <c r="M58" s="9">
        <v>56675.0</v>
      </c>
      <c r="N58" s="9">
        <v>59906.0</v>
      </c>
      <c r="O58" s="9">
        <v>57165.0</v>
      </c>
      <c r="P58" s="9">
        <v>57207.0</v>
      </c>
      <c r="Q58" s="9">
        <v>55246.0</v>
      </c>
      <c r="R58" s="9">
        <v>53354.0</v>
      </c>
      <c r="S58" s="9">
        <v>55185.0</v>
      </c>
      <c r="T58" s="9">
        <v>52151.0</v>
      </c>
      <c r="U58" s="9">
        <v>53643.0</v>
      </c>
      <c r="V58" s="13" t="s">
        <v>134</v>
      </c>
      <c r="W58" s="14" t="s">
        <v>135</v>
      </c>
      <c r="X58" s="15">
        <f t="shared" si="3"/>
        <v>347266</v>
      </c>
      <c r="Y58" s="2"/>
    </row>
    <row r="59" ht="21.0" customHeight="1">
      <c r="A59" s="7">
        <v>1972.0</v>
      </c>
      <c r="B59" s="8">
        <f t="shared" si="1"/>
        <v>372854</v>
      </c>
      <c r="C59" s="16">
        <f t="shared" si="4"/>
        <v>187644</v>
      </c>
      <c r="D59" s="16">
        <f t="shared" si="5"/>
        <v>185210</v>
      </c>
      <c r="E59" s="10" t="str">
        <f t="shared" si="9"/>
        <v>ONS ↗</v>
      </c>
      <c r="F59" s="10" t="str">
        <f t="shared" si="10"/>
        <v>Original ONS data ↗</v>
      </c>
      <c r="G59" s="11">
        <v>182.0</v>
      </c>
      <c r="H59" s="12">
        <f t="shared" si="2"/>
        <v>-0.2253725608</v>
      </c>
      <c r="I59" s="16">
        <f t="shared" si="8"/>
        <v>725440</v>
      </c>
      <c r="J59" s="9">
        <v>61728.0</v>
      </c>
      <c r="K59" s="9">
        <v>59501.0</v>
      </c>
      <c r="L59" s="9">
        <v>66415.0</v>
      </c>
      <c r="M59" s="9">
        <v>60290.0</v>
      </c>
      <c r="N59" s="9">
        <v>63670.0</v>
      </c>
      <c r="O59" s="9">
        <v>61250.0</v>
      </c>
      <c r="P59" s="9">
        <v>62052.0</v>
      </c>
      <c r="Q59" s="9">
        <v>60565.0</v>
      </c>
      <c r="R59" s="9">
        <v>59576.0</v>
      </c>
      <c r="S59" s="9">
        <v>57879.0</v>
      </c>
      <c r="T59" s="9">
        <v>55840.0</v>
      </c>
      <c r="U59" s="9">
        <v>56674.0</v>
      </c>
      <c r="V59" s="13" t="s">
        <v>136</v>
      </c>
      <c r="W59" s="14" t="s">
        <v>137</v>
      </c>
      <c r="X59" s="15">
        <f t="shared" si="3"/>
        <v>348289</v>
      </c>
      <c r="Y59" s="2"/>
    </row>
    <row r="60" ht="21.0" customHeight="1">
      <c r="A60" s="7">
        <v>1971.0</v>
      </c>
      <c r="B60" s="8">
        <f t="shared" si="1"/>
        <v>407380</v>
      </c>
      <c r="C60" s="16">
        <f t="shared" si="4"/>
        <v>204416</v>
      </c>
      <c r="D60" s="16">
        <f t="shared" si="5"/>
        <v>202964</v>
      </c>
      <c r="E60" s="10" t="str">
        <f t="shared" si="9"/>
        <v>ONS ↗</v>
      </c>
      <c r="F60" s="10" t="str">
        <f t="shared" si="10"/>
        <v>Original ONS data ↗</v>
      </c>
      <c r="G60" s="11">
        <v>181.0</v>
      </c>
      <c r="H60" s="12">
        <f t="shared" si="2"/>
        <v>-0.2949187491</v>
      </c>
      <c r="I60" s="16">
        <f t="shared" si="8"/>
        <v>783155</v>
      </c>
      <c r="J60" s="9">
        <v>67983.0</v>
      </c>
      <c r="K60" s="9">
        <v>63478.0</v>
      </c>
      <c r="L60" s="9">
        <v>72955.0</v>
      </c>
      <c r="M60" s="9">
        <v>67418.0</v>
      </c>
      <c r="N60" s="9">
        <v>69664.0</v>
      </c>
      <c r="O60" s="9">
        <v>65882.0</v>
      </c>
      <c r="P60" s="9">
        <v>67226.0</v>
      </c>
      <c r="Q60" s="9">
        <v>62850.0</v>
      </c>
      <c r="R60" s="9">
        <v>63589.0</v>
      </c>
      <c r="S60" s="9">
        <v>63061.0</v>
      </c>
      <c r="T60" s="9">
        <v>59185.0</v>
      </c>
      <c r="U60" s="9">
        <v>59864.0</v>
      </c>
      <c r="V60" s="13" t="s">
        <v>138</v>
      </c>
      <c r="W60" s="14" t="s">
        <v>139</v>
      </c>
      <c r="X60" s="15">
        <f t="shared" si="3"/>
        <v>332407</v>
      </c>
      <c r="Y60" s="2"/>
    </row>
    <row r="61" ht="21.0" customHeight="1">
      <c r="A61" s="7">
        <v>1970.0</v>
      </c>
      <c r="B61" s="8">
        <f t="shared" si="1"/>
        <v>396628</v>
      </c>
      <c r="C61" s="16">
        <f t="shared" si="4"/>
        <v>195958</v>
      </c>
      <c r="D61" s="16">
        <f t="shared" si="5"/>
        <v>200670</v>
      </c>
      <c r="E61" s="10" t="str">
        <f t="shared" si="9"/>
        <v>ONS ↗</v>
      </c>
      <c r="F61" s="10" t="str">
        <f t="shared" si="10"/>
        <v>Original ONS data ↗</v>
      </c>
      <c r="G61" s="11">
        <v>181.0</v>
      </c>
      <c r="H61" s="12">
        <f t="shared" si="2"/>
        <v>-0.2758050365</v>
      </c>
      <c r="I61" s="16">
        <f t="shared" si="8"/>
        <v>784486</v>
      </c>
      <c r="J61" s="9">
        <v>64431.0</v>
      </c>
      <c r="K61" s="9">
        <v>61008.0</v>
      </c>
      <c r="L61" s="9">
        <v>70519.0</v>
      </c>
      <c r="M61" s="9">
        <v>66336.0</v>
      </c>
      <c r="N61" s="9">
        <v>68419.0</v>
      </c>
      <c r="O61" s="9">
        <v>65915.0</v>
      </c>
      <c r="P61" s="9">
        <v>67190.0</v>
      </c>
      <c r="Q61" s="9">
        <v>64769.0</v>
      </c>
      <c r="R61" s="9">
        <v>63240.0</v>
      </c>
      <c r="S61" s="9">
        <v>63660.0</v>
      </c>
      <c r="T61" s="9">
        <v>62916.0</v>
      </c>
      <c r="U61" s="9">
        <v>66083.0</v>
      </c>
      <c r="V61" s="13" t="s">
        <v>140</v>
      </c>
      <c r="W61" s="14" t="s">
        <v>141</v>
      </c>
      <c r="X61" s="15">
        <f t="shared" si="3"/>
        <v>334914</v>
      </c>
      <c r="Y61" s="2"/>
    </row>
    <row r="62" ht="21.0" customHeight="1">
      <c r="A62" s="7">
        <v>1969.0</v>
      </c>
      <c r="B62" s="8">
        <f t="shared" si="1"/>
        <v>416587</v>
      </c>
      <c r="C62" s="16">
        <f t="shared" si="4"/>
        <v>209767</v>
      </c>
      <c r="D62" s="16">
        <f t="shared" si="5"/>
        <v>206820</v>
      </c>
      <c r="E62" s="10" t="str">
        <f t="shared" si="9"/>
        <v>ONS ↗</v>
      </c>
      <c r="F62" s="10" t="str">
        <f t="shared" si="10"/>
        <v>Original ONS data ↗</v>
      </c>
      <c r="G62" s="11">
        <v>181.0</v>
      </c>
      <c r="H62" s="12">
        <f t="shared" si="2"/>
        <v>-0.3105017679</v>
      </c>
      <c r="I62" s="16">
        <f t="shared" si="8"/>
        <v>797538</v>
      </c>
      <c r="J62" s="9">
        <v>70026.0</v>
      </c>
      <c r="K62" s="9">
        <v>64592.0</v>
      </c>
      <c r="L62" s="9">
        <v>75149.0</v>
      </c>
      <c r="M62" s="9">
        <v>69067.0</v>
      </c>
      <c r="N62" s="9">
        <v>70891.0</v>
      </c>
      <c r="O62" s="9">
        <v>66862.0</v>
      </c>
      <c r="P62" s="9">
        <v>66893.0</v>
      </c>
      <c r="Q62" s="9">
        <v>65319.0</v>
      </c>
      <c r="R62" s="9">
        <v>64378.0</v>
      </c>
      <c r="S62" s="9">
        <v>64099.0</v>
      </c>
      <c r="T62" s="9">
        <v>59022.0</v>
      </c>
      <c r="U62" s="9">
        <v>61240.0</v>
      </c>
      <c r="V62" s="13" t="s">
        <v>142</v>
      </c>
      <c r="W62" s="14" t="s">
        <v>143</v>
      </c>
      <c r="X62" s="15">
        <f t="shared" si="3"/>
        <v>323235</v>
      </c>
      <c r="Y62" s="2"/>
    </row>
    <row r="63" ht="21.0" customHeight="1">
      <c r="A63" s="7">
        <v>1968.0</v>
      </c>
      <c r="B63" s="8">
        <f t="shared" si="1"/>
        <v>420546</v>
      </c>
      <c r="C63" s="16">
        <f t="shared" si="4"/>
        <v>210673</v>
      </c>
      <c r="D63" s="16">
        <f t="shared" si="5"/>
        <v>209873</v>
      </c>
      <c r="E63" s="10" t="str">
        <f t="shared" si="9"/>
        <v>ONS ↗</v>
      </c>
      <c r="F63" s="10" t="str">
        <f t="shared" si="10"/>
        <v>Original ONS data ↗</v>
      </c>
      <c r="G63" s="11">
        <v>182.0</v>
      </c>
      <c r="H63" s="12">
        <f t="shared" si="2"/>
        <v>-0.3132191503</v>
      </c>
      <c r="I63" s="16">
        <f t="shared" si="8"/>
        <v>819272</v>
      </c>
      <c r="J63" s="9">
        <v>68956.0</v>
      </c>
      <c r="K63" s="9">
        <v>66831.0</v>
      </c>
      <c r="L63" s="9">
        <v>74886.0</v>
      </c>
      <c r="M63" s="9">
        <v>69340.0</v>
      </c>
      <c r="N63" s="9">
        <v>72360.0</v>
      </c>
      <c r="O63" s="9">
        <v>68173.0</v>
      </c>
      <c r="P63" s="9">
        <v>69409.0</v>
      </c>
      <c r="Q63" s="9">
        <v>69113.0</v>
      </c>
      <c r="R63" s="9">
        <v>65825.0</v>
      </c>
      <c r="S63" s="9">
        <v>66281.0</v>
      </c>
      <c r="T63" s="9">
        <v>62744.0</v>
      </c>
      <c r="U63" s="9">
        <v>65354.0</v>
      </c>
      <c r="V63" s="13" t="s">
        <v>144</v>
      </c>
      <c r="W63" s="14" t="s">
        <v>145</v>
      </c>
      <c r="X63" s="15">
        <f t="shared" si="3"/>
        <v>315364</v>
      </c>
      <c r="Y63" s="2"/>
    </row>
    <row r="64" ht="21.0" customHeight="1">
      <c r="A64" s="7">
        <v>1967.0</v>
      </c>
      <c r="B64" s="8">
        <f t="shared" si="1"/>
        <v>430255</v>
      </c>
      <c r="C64" s="16">
        <f t="shared" si="4"/>
        <v>216524</v>
      </c>
      <c r="D64" s="16">
        <f t="shared" si="5"/>
        <v>213731</v>
      </c>
      <c r="E64" s="10" t="str">
        <f t="shared" si="9"/>
        <v>ONS ↗</v>
      </c>
      <c r="F64" s="10" t="str">
        <f t="shared" si="10"/>
        <v>Original ONS data ↗</v>
      </c>
      <c r="G64" s="11">
        <v>181.0</v>
      </c>
      <c r="H64" s="12">
        <f t="shared" si="2"/>
        <v>-0.3324052016</v>
      </c>
      <c r="I64" s="16">
        <f t="shared" si="8"/>
        <v>832164</v>
      </c>
      <c r="J64" s="9">
        <v>70963.0</v>
      </c>
      <c r="K64" s="9">
        <v>67894.0</v>
      </c>
      <c r="L64" s="9">
        <v>77667.0</v>
      </c>
      <c r="M64" s="9">
        <v>71147.0</v>
      </c>
      <c r="N64" s="9">
        <v>73738.0</v>
      </c>
      <c r="O64" s="9">
        <v>68846.0</v>
      </c>
      <c r="P64" s="9">
        <v>69758.0</v>
      </c>
      <c r="Q64" s="9">
        <v>68089.0</v>
      </c>
      <c r="R64" s="9">
        <v>68043.0</v>
      </c>
      <c r="S64" s="9">
        <v>66765.0</v>
      </c>
      <c r="T64" s="9">
        <v>62664.0</v>
      </c>
      <c r="U64" s="9">
        <v>66590.0</v>
      </c>
      <c r="V64" s="13" t="s">
        <v>146</v>
      </c>
      <c r="W64" s="14" t="s">
        <v>147</v>
      </c>
      <c r="X64" s="15">
        <f t="shared" si="3"/>
        <v>321413</v>
      </c>
      <c r="Y64" s="2"/>
    </row>
    <row r="65" ht="21.0" customHeight="1">
      <c r="A65" s="7">
        <v>1966.0</v>
      </c>
      <c r="B65" s="8">
        <f t="shared" si="1"/>
        <v>431648</v>
      </c>
      <c r="C65" s="16">
        <f t="shared" si="4"/>
        <v>216182</v>
      </c>
      <c r="D65" s="16">
        <f t="shared" si="5"/>
        <v>215466</v>
      </c>
      <c r="E65" s="10" t="str">
        <f t="shared" si="9"/>
        <v>ONS ↗</v>
      </c>
      <c r="F65" s="10" t="str">
        <f t="shared" si="10"/>
        <v>Original ONS data ↗</v>
      </c>
      <c r="G65" s="11">
        <v>181.0</v>
      </c>
      <c r="H65" s="12">
        <f t="shared" si="2"/>
        <v>-0.3345596412</v>
      </c>
      <c r="I65" s="16">
        <f t="shared" si="8"/>
        <v>849823</v>
      </c>
      <c r="J65" s="9">
        <v>71703.0</v>
      </c>
      <c r="K65" s="9">
        <v>67051.0</v>
      </c>
      <c r="L65" s="9">
        <v>77428.0</v>
      </c>
      <c r="M65" s="9">
        <v>71140.0</v>
      </c>
      <c r="N65" s="9">
        <v>73396.0</v>
      </c>
      <c r="O65" s="9">
        <v>70930.0</v>
      </c>
      <c r="P65" s="9">
        <v>73144.0</v>
      </c>
      <c r="Q65" s="9">
        <v>71956.0</v>
      </c>
      <c r="R65" s="9">
        <v>71202.0</v>
      </c>
      <c r="S65" s="9">
        <v>69216.0</v>
      </c>
      <c r="T65" s="9">
        <v>63910.0</v>
      </c>
      <c r="U65" s="9">
        <v>68747.0</v>
      </c>
      <c r="V65" s="13" t="s">
        <v>148</v>
      </c>
      <c r="W65" s="14" t="s">
        <v>149</v>
      </c>
      <c r="X65" s="15">
        <f t="shared" si="3"/>
        <v>314402</v>
      </c>
      <c r="Y65" s="2"/>
    </row>
    <row r="66" ht="21.0" customHeight="1">
      <c r="A66" s="7">
        <v>1965.0</v>
      </c>
      <c r="B66" s="8">
        <f t="shared" si="1"/>
        <v>440089</v>
      </c>
      <c r="C66" s="16">
        <f t="shared" si="4"/>
        <v>219328</v>
      </c>
      <c r="D66" s="16">
        <f t="shared" si="5"/>
        <v>220761</v>
      </c>
      <c r="E66" s="10" t="str">
        <f t="shared" si="9"/>
        <v>ONS ↗</v>
      </c>
      <c r="F66" s="10" t="str">
        <f t="shared" si="10"/>
        <v>Original ONS data ↗</v>
      </c>
      <c r="G66" s="11">
        <v>181.0</v>
      </c>
      <c r="H66" s="12">
        <f t="shared" si="2"/>
        <v>-0.3473229279</v>
      </c>
      <c r="I66" s="16">
        <f t="shared" si="8"/>
        <v>862725</v>
      </c>
      <c r="J66" s="9">
        <v>71824.0</v>
      </c>
      <c r="K66" s="9">
        <v>68719.0</v>
      </c>
      <c r="L66" s="9">
        <v>78785.0</v>
      </c>
      <c r="M66" s="9">
        <v>73721.0</v>
      </c>
      <c r="N66" s="9">
        <v>74835.0</v>
      </c>
      <c r="O66" s="9">
        <v>72205.0</v>
      </c>
      <c r="P66" s="9">
        <v>74106.0</v>
      </c>
      <c r="Q66" s="9">
        <v>71672.0</v>
      </c>
      <c r="R66" s="9">
        <v>71714.0</v>
      </c>
      <c r="S66" s="9">
        <v>70414.0</v>
      </c>
      <c r="T66" s="9">
        <v>66675.0</v>
      </c>
      <c r="U66" s="9">
        <v>68055.0</v>
      </c>
      <c r="V66" s="13" t="s">
        <v>150</v>
      </c>
      <c r="W66" s="14" t="s">
        <v>151</v>
      </c>
      <c r="X66" s="15">
        <f t="shared" si="3"/>
        <v>309331</v>
      </c>
      <c r="Y66" s="2"/>
    </row>
    <row r="67" ht="21.0" customHeight="1">
      <c r="A67" s="7">
        <v>1964.0</v>
      </c>
      <c r="B67" s="8">
        <f t="shared" si="1"/>
        <v>448866</v>
      </c>
      <c r="C67" s="16">
        <f t="shared" si="4"/>
        <v>222986</v>
      </c>
      <c r="D67" s="16">
        <f t="shared" si="5"/>
        <v>225880</v>
      </c>
      <c r="E67" s="10" t="str">
        <f t="shared" si="9"/>
        <v>ONS ↗</v>
      </c>
      <c r="F67" s="10" t="str">
        <f t="shared" si="10"/>
        <v>Original ONS data ↗</v>
      </c>
      <c r="G67" s="11">
        <v>182.0</v>
      </c>
      <c r="H67" s="12">
        <f t="shared" si="2"/>
        <v>-0.3565497515</v>
      </c>
      <c r="I67" s="16">
        <f t="shared" si="8"/>
        <v>875972</v>
      </c>
      <c r="J67" s="9">
        <v>72607.0</v>
      </c>
      <c r="K67" s="9">
        <v>71442.0</v>
      </c>
      <c r="L67" s="9">
        <v>78937.0</v>
      </c>
      <c r="M67" s="9">
        <v>75559.0</v>
      </c>
      <c r="N67" s="9">
        <v>76820.0</v>
      </c>
      <c r="O67" s="9">
        <v>73501.0</v>
      </c>
      <c r="P67" s="9">
        <v>75942.0</v>
      </c>
      <c r="Q67" s="9">
        <v>71437.0</v>
      </c>
      <c r="R67" s="9">
        <v>72399.0</v>
      </c>
      <c r="S67" s="9">
        <v>70944.0</v>
      </c>
      <c r="T67" s="9">
        <v>66490.0</v>
      </c>
      <c r="U67" s="9">
        <v>69894.0</v>
      </c>
      <c r="V67" s="13" t="s">
        <v>152</v>
      </c>
      <c r="W67" s="14" t="s">
        <v>153</v>
      </c>
      <c r="X67" s="15">
        <f t="shared" si="3"/>
        <v>299379</v>
      </c>
      <c r="Y67" s="2"/>
    </row>
    <row r="68" ht="21.0" customHeight="1">
      <c r="A68" s="7">
        <v>1963.0</v>
      </c>
      <c r="B68" s="8">
        <f t="shared" si="1"/>
        <v>439884</v>
      </c>
      <c r="C68" s="16">
        <f t="shared" si="4"/>
        <v>218830</v>
      </c>
      <c r="D68" s="16">
        <f t="shared" si="5"/>
        <v>221054</v>
      </c>
      <c r="E68" s="10" t="str">
        <f t="shared" si="9"/>
        <v>ONS ↗</v>
      </c>
      <c r="F68" s="10" t="str">
        <f t="shared" si="10"/>
        <v>Original ONS data ↗</v>
      </c>
      <c r="G68" s="11">
        <v>181.0</v>
      </c>
      <c r="H68" s="12">
        <f t="shared" si="2"/>
        <v>-0.3470187595</v>
      </c>
      <c r="I68" s="16">
        <f t="shared" si="8"/>
        <v>854055</v>
      </c>
      <c r="J68" s="9">
        <v>72576.0</v>
      </c>
      <c r="K68" s="9">
        <v>67338.0</v>
      </c>
      <c r="L68" s="9">
        <v>78916.0</v>
      </c>
      <c r="M68" s="9">
        <v>73158.0</v>
      </c>
      <c r="N68" s="9">
        <v>76162.0</v>
      </c>
      <c r="O68" s="9">
        <v>71734.0</v>
      </c>
      <c r="P68" s="9">
        <v>72633.0</v>
      </c>
      <c r="Q68" s="9">
        <v>70101.0</v>
      </c>
      <c r="R68" s="9">
        <v>69523.0</v>
      </c>
      <c r="S68" s="9">
        <v>69522.0</v>
      </c>
      <c r="T68" s="9">
        <v>64968.0</v>
      </c>
      <c r="U68" s="9">
        <v>67424.0</v>
      </c>
      <c r="V68" s="13" t="s">
        <v>154</v>
      </c>
      <c r="W68" s="14" t="s">
        <v>155</v>
      </c>
      <c r="X68" s="15">
        <f t="shared" si="3"/>
        <v>294296</v>
      </c>
      <c r="Y68" s="2"/>
    </row>
    <row r="69" ht="21.0" customHeight="1">
      <c r="A69" s="7">
        <v>1962.0</v>
      </c>
      <c r="B69" s="8">
        <f t="shared" si="1"/>
        <v>430504</v>
      </c>
      <c r="C69" s="16">
        <f t="shared" si="4"/>
        <v>213590</v>
      </c>
      <c r="D69" s="16">
        <f t="shared" si="5"/>
        <v>216914</v>
      </c>
      <c r="E69" s="10" t="str">
        <f t="shared" si="9"/>
        <v>ONS ↗</v>
      </c>
      <c r="F69" s="10" t="str">
        <f t="shared" si="10"/>
        <v>Original ONS data ↗</v>
      </c>
      <c r="G69" s="11">
        <v>181.0</v>
      </c>
      <c r="H69" s="12">
        <f t="shared" si="2"/>
        <v>-0.3327913329</v>
      </c>
      <c r="I69" s="16">
        <f t="shared" si="8"/>
        <v>838736</v>
      </c>
      <c r="J69" s="9">
        <v>69927.0</v>
      </c>
      <c r="K69" s="9">
        <v>66353.0</v>
      </c>
      <c r="L69" s="9">
        <v>77310.0</v>
      </c>
      <c r="M69" s="9">
        <v>71324.0</v>
      </c>
      <c r="N69" s="9">
        <v>75285.0</v>
      </c>
      <c r="O69" s="9">
        <v>70305.0</v>
      </c>
      <c r="P69" s="9">
        <v>70629.0</v>
      </c>
      <c r="Q69" s="9">
        <v>70246.0</v>
      </c>
      <c r="R69" s="9">
        <v>68096.0</v>
      </c>
      <c r="S69" s="9">
        <v>67092.0</v>
      </c>
      <c r="T69" s="9">
        <v>64692.0</v>
      </c>
      <c r="U69" s="9">
        <v>67477.0</v>
      </c>
      <c r="V69" s="13" t="s">
        <v>156</v>
      </c>
      <c r="W69" s="14" t="s">
        <v>157</v>
      </c>
      <c r="X69" s="15">
        <f t="shared" si="3"/>
        <v>290492</v>
      </c>
      <c r="Y69" s="2"/>
    </row>
    <row r="70" ht="21.0" customHeight="1">
      <c r="A70" s="7">
        <v>1961.0</v>
      </c>
      <c r="B70" s="8">
        <f t="shared" si="1"/>
        <v>410846</v>
      </c>
      <c r="C70" s="16">
        <f t="shared" si="4"/>
        <v>203306</v>
      </c>
      <c r="D70" s="16">
        <f t="shared" si="5"/>
        <v>207540</v>
      </c>
      <c r="E70" s="10" t="str">
        <f t="shared" si="9"/>
        <v>ONS ↗</v>
      </c>
      <c r="F70" s="10" t="str">
        <f t="shared" si="10"/>
        <v>Original ONS data ↗</v>
      </c>
      <c r="G70" s="11">
        <v>181.0</v>
      </c>
      <c r="H70" s="12">
        <f t="shared" si="2"/>
        <v>-0.3008669915</v>
      </c>
      <c r="I70" s="16">
        <f t="shared" si="8"/>
        <v>811281</v>
      </c>
      <c r="J70" s="9">
        <v>67748.0</v>
      </c>
      <c r="K70" s="9">
        <v>62559.0</v>
      </c>
      <c r="L70" s="9">
        <v>72999.0</v>
      </c>
      <c r="M70" s="9">
        <v>69102.0</v>
      </c>
      <c r="N70" s="9">
        <v>70910.0</v>
      </c>
      <c r="O70" s="9">
        <v>67528.0</v>
      </c>
      <c r="P70" s="9">
        <v>68869.0</v>
      </c>
      <c r="Q70" s="9">
        <v>68035.0</v>
      </c>
      <c r="R70" s="9">
        <v>67163.0</v>
      </c>
      <c r="S70" s="9">
        <v>66735.0</v>
      </c>
      <c r="T70" s="9">
        <v>62274.0</v>
      </c>
      <c r="U70" s="9">
        <v>67359.0</v>
      </c>
      <c r="V70" s="13" t="s">
        <v>158</v>
      </c>
      <c r="W70" s="14" t="s">
        <v>159</v>
      </c>
      <c r="X70" s="15">
        <f t="shared" si="3"/>
        <v>302593</v>
      </c>
      <c r="Y70" s="2"/>
    </row>
    <row r="71" ht="21.0" customHeight="1">
      <c r="A71" s="7">
        <v>1960.0</v>
      </c>
      <c r="B71" s="8">
        <f t="shared" si="1"/>
        <v>397988</v>
      </c>
      <c r="C71" s="16">
        <f t="shared" si="4"/>
        <v>197614</v>
      </c>
      <c r="D71" s="16">
        <f t="shared" si="5"/>
        <v>200374</v>
      </c>
      <c r="E71" s="10" t="str">
        <f t="shared" si="9"/>
        <v>ONS ↗</v>
      </c>
      <c r="F71" s="10" t="str">
        <f t="shared" si="10"/>
        <v>Original ONS data ↗</v>
      </c>
      <c r="G71" s="11">
        <v>182.0</v>
      </c>
      <c r="H71" s="12">
        <f t="shared" si="2"/>
        <v>-0.2742923424</v>
      </c>
      <c r="I71" s="16">
        <f t="shared" si="8"/>
        <v>785005</v>
      </c>
      <c r="J71" s="9">
        <v>63225.0</v>
      </c>
      <c r="K71" s="9">
        <v>64364.0</v>
      </c>
      <c r="L71" s="9">
        <v>70025.0</v>
      </c>
      <c r="M71" s="9">
        <v>65701.0</v>
      </c>
      <c r="N71" s="9">
        <v>69354.0</v>
      </c>
      <c r="O71" s="9">
        <v>65319.0</v>
      </c>
      <c r="P71" s="9">
        <v>66817.0</v>
      </c>
      <c r="Q71" s="9">
        <v>64500.0</v>
      </c>
      <c r="R71" s="9">
        <v>65357.0</v>
      </c>
      <c r="S71" s="9">
        <v>64873.0</v>
      </c>
      <c r="T71" s="9">
        <v>61593.0</v>
      </c>
      <c r="U71" s="9">
        <v>63877.0</v>
      </c>
      <c r="V71" s="13" t="s">
        <v>160</v>
      </c>
      <c r="W71" s="14" t="s">
        <v>161</v>
      </c>
      <c r="X71" s="15">
        <f t="shared" si="3"/>
        <v>312593</v>
      </c>
      <c r="Y71" s="2"/>
    </row>
    <row r="72" ht="21.0" customHeight="1">
      <c r="A72" s="7">
        <v>1959.0</v>
      </c>
      <c r="B72" s="8">
        <f t="shared" si="1"/>
        <v>387305</v>
      </c>
      <c r="C72" s="16">
        <f t="shared" si="4"/>
        <v>193202</v>
      </c>
      <c r="D72" s="16">
        <f t="shared" si="5"/>
        <v>194103</v>
      </c>
      <c r="E72" s="10" t="str">
        <f t="shared" si="9"/>
        <v>ONS ↗</v>
      </c>
      <c r="F72" s="10" t="str">
        <f t="shared" si="10"/>
        <v>Original ONS data ↗</v>
      </c>
      <c r="G72" s="11">
        <v>181.0</v>
      </c>
      <c r="H72" s="12">
        <f t="shared" si="2"/>
        <v>-0.2583726004</v>
      </c>
      <c r="I72" s="16">
        <f t="shared" si="8"/>
        <v>748501</v>
      </c>
      <c r="J72" s="9">
        <v>64444.0</v>
      </c>
      <c r="K72" s="9">
        <v>60401.0</v>
      </c>
      <c r="L72" s="9">
        <v>68357.0</v>
      </c>
      <c r="M72" s="9">
        <v>64914.0</v>
      </c>
      <c r="N72" s="9">
        <v>66795.0</v>
      </c>
      <c r="O72" s="9">
        <v>62394.0</v>
      </c>
      <c r="P72" s="9">
        <v>63715.0</v>
      </c>
      <c r="Q72" s="9">
        <v>61087.0</v>
      </c>
      <c r="R72" s="9">
        <v>60882.0</v>
      </c>
      <c r="S72" s="9">
        <v>60826.0</v>
      </c>
      <c r="T72" s="9">
        <v>55518.0</v>
      </c>
      <c r="U72" s="9">
        <v>59168.0</v>
      </c>
      <c r="V72" s="13" t="s">
        <v>162</v>
      </c>
      <c r="W72" s="14" t="s">
        <v>163</v>
      </c>
      <c r="X72" s="15">
        <f t="shared" si="3"/>
        <v>314030</v>
      </c>
      <c r="Y72" s="2"/>
    </row>
    <row r="73" ht="21.0" customHeight="1">
      <c r="A73" s="7">
        <v>1958.0</v>
      </c>
      <c r="B73" s="8">
        <f t="shared" si="1"/>
        <v>378961</v>
      </c>
      <c r="C73" s="16">
        <f t="shared" si="4"/>
        <v>189942</v>
      </c>
      <c r="D73" s="16">
        <f t="shared" si="5"/>
        <v>189019</v>
      </c>
      <c r="E73" s="10" t="str">
        <f t="shared" si="9"/>
        <v>ONS ↗</v>
      </c>
      <c r="F73" s="10" t="str">
        <f t="shared" si="10"/>
        <v>Original ONS data ↗</v>
      </c>
      <c r="G73" s="11">
        <v>181.0</v>
      </c>
      <c r="H73" s="12">
        <f t="shared" si="2"/>
        <v>-0.2420433765</v>
      </c>
      <c r="I73" s="16">
        <f t="shared" si="8"/>
        <v>740715</v>
      </c>
      <c r="J73" s="9">
        <v>62983.0</v>
      </c>
      <c r="K73" s="9">
        <v>58526.0</v>
      </c>
      <c r="L73" s="9">
        <v>68433.0</v>
      </c>
      <c r="M73" s="9">
        <v>63847.0</v>
      </c>
      <c r="N73" s="9">
        <v>65538.0</v>
      </c>
      <c r="O73" s="9">
        <v>59634.0</v>
      </c>
      <c r="P73" s="9">
        <v>59026.0</v>
      </c>
      <c r="Q73" s="9">
        <v>59795.0</v>
      </c>
      <c r="R73" s="9">
        <v>61445.0</v>
      </c>
      <c r="S73" s="9">
        <v>61366.0</v>
      </c>
      <c r="T73" s="9">
        <v>58409.0</v>
      </c>
      <c r="U73" s="9">
        <v>61713.0</v>
      </c>
      <c r="V73" s="13" t="s">
        <v>164</v>
      </c>
      <c r="W73" s="14" t="s">
        <v>165</v>
      </c>
      <c r="X73" s="15">
        <f t="shared" si="3"/>
        <v>325699</v>
      </c>
      <c r="Y73" s="2"/>
    </row>
    <row r="74" ht="21.0" customHeight="1">
      <c r="A74" s="7">
        <v>1957.0</v>
      </c>
      <c r="B74" s="8">
        <f t="shared" si="1"/>
        <v>369591</v>
      </c>
      <c r="C74" s="16">
        <f t="shared" si="4"/>
        <v>181794</v>
      </c>
      <c r="D74" s="16">
        <f t="shared" si="5"/>
        <v>187797</v>
      </c>
      <c r="E74" s="10" t="str">
        <f t="shared" si="9"/>
        <v>ONS ↗</v>
      </c>
      <c r="F74" s="10" t="str">
        <f t="shared" si="10"/>
        <v>Original ONS data ↗</v>
      </c>
      <c r="G74" s="11">
        <v>181.0</v>
      </c>
      <c r="H74" s="12">
        <f t="shared" si="2"/>
        <v>-0.2228273957</v>
      </c>
      <c r="I74" s="16">
        <f t="shared" si="8"/>
        <v>723381</v>
      </c>
      <c r="J74" s="9">
        <v>59926.0</v>
      </c>
      <c r="K74" s="9">
        <v>57163.0</v>
      </c>
      <c r="L74" s="9">
        <v>64705.0</v>
      </c>
      <c r="M74" s="9">
        <v>62090.0</v>
      </c>
      <c r="N74" s="9">
        <v>64676.0</v>
      </c>
      <c r="O74" s="9">
        <v>61031.0</v>
      </c>
      <c r="P74" s="9">
        <v>59956.0</v>
      </c>
      <c r="Q74" s="9">
        <v>59229.0</v>
      </c>
      <c r="R74" s="9">
        <v>59927.0</v>
      </c>
      <c r="S74" s="9">
        <v>60580.0</v>
      </c>
      <c r="T74" s="9">
        <v>55373.0</v>
      </c>
      <c r="U74" s="9">
        <v>58725.0</v>
      </c>
      <c r="V74" s="13" t="s">
        <v>166</v>
      </c>
      <c r="W74" s="14" t="s">
        <v>167</v>
      </c>
      <c r="X74" s="15">
        <f t="shared" si="3"/>
        <v>333564</v>
      </c>
      <c r="Y74" s="2"/>
    </row>
    <row r="75" ht="21.0" customHeight="1">
      <c r="A75" s="7">
        <v>1956.0</v>
      </c>
      <c r="B75" s="8">
        <f t="shared" si="1"/>
        <v>360268</v>
      </c>
      <c r="C75" s="16">
        <f t="shared" si="4"/>
        <v>178893</v>
      </c>
      <c r="D75" s="16">
        <f t="shared" si="5"/>
        <v>181375</v>
      </c>
      <c r="E75" s="10" t="str">
        <f t="shared" si="9"/>
        <v>ONS ↗</v>
      </c>
      <c r="F75" s="10" t="str">
        <f t="shared" si="10"/>
        <v>Original ONS data ↗</v>
      </c>
      <c r="G75" s="11">
        <v>182.0</v>
      </c>
      <c r="H75" s="12">
        <f t="shared" si="2"/>
        <v>-0.1983108707</v>
      </c>
      <c r="I75" s="16">
        <f t="shared" si="8"/>
        <v>700335</v>
      </c>
      <c r="J75" s="9">
        <v>58609.0</v>
      </c>
      <c r="K75" s="9">
        <v>56280.0</v>
      </c>
      <c r="L75" s="9">
        <v>64004.0</v>
      </c>
      <c r="M75" s="9">
        <v>61223.0</v>
      </c>
      <c r="N75" s="9">
        <v>61848.0</v>
      </c>
      <c r="O75" s="9">
        <v>58304.0</v>
      </c>
      <c r="P75" s="9">
        <v>59528.0</v>
      </c>
      <c r="Q75" s="9">
        <v>57446.0</v>
      </c>
      <c r="R75" s="9">
        <v>57471.0</v>
      </c>
      <c r="S75" s="9">
        <v>55906.0</v>
      </c>
      <c r="T75" s="9">
        <v>52860.0</v>
      </c>
      <c r="U75" s="9">
        <v>56856.0</v>
      </c>
      <c r="V75" s="13" t="s">
        <v>168</v>
      </c>
      <c r="W75" s="14" t="s">
        <v>169</v>
      </c>
      <c r="X75" s="15">
        <f t="shared" si="3"/>
        <v>350723</v>
      </c>
      <c r="Y75" s="2"/>
    </row>
    <row r="76" ht="21.0" customHeight="1">
      <c r="A76" s="7">
        <v>1955.0</v>
      </c>
      <c r="B76" s="8">
        <f t="shared" si="1"/>
        <v>340865</v>
      </c>
      <c r="C76" s="16">
        <f t="shared" si="4"/>
        <v>168382</v>
      </c>
      <c r="D76" s="16">
        <f t="shared" si="5"/>
        <v>172483</v>
      </c>
      <c r="E76" s="10" t="str">
        <f t="shared" si="9"/>
        <v>ONS ↗</v>
      </c>
      <c r="F76" s="10" t="str">
        <f t="shared" si="10"/>
        <v>Original ONS data ↗</v>
      </c>
      <c r="G76" s="11">
        <v>181.0</v>
      </c>
      <c r="H76" s="12">
        <f t="shared" si="2"/>
        <v>-0.1573320816</v>
      </c>
      <c r="I76" s="16">
        <f t="shared" si="8"/>
        <v>667811</v>
      </c>
      <c r="J76" s="9">
        <v>57350.0</v>
      </c>
      <c r="K76" s="9">
        <v>51423.0</v>
      </c>
      <c r="L76" s="9">
        <v>59609.0</v>
      </c>
      <c r="M76" s="9">
        <v>57234.0</v>
      </c>
      <c r="N76" s="9">
        <v>58848.0</v>
      </c>
      <c r="O76" s="9">
        <v>56401.0</v>
      </c>
      <c r="P76" s="9">
        <v>56967.0</v>
      </c>
      <c r="Q76" s="9">
        <v>54543.0</v>
      </c>
      <c r="R76" s="9">
        <v>54160.0</v>
      </c>
      <c r="S76" s="9">
        <v>54030.0</v>
      </c>
      <c r="T76" s="9">
        <v>51661.0</v>
      </c>
      <c r="U76" s="9">
        <v>55585.0</v>
      </c>
      <c r="V76" s="13" t="s">
        <v>170</v>
      </c>
      <c r="W76" s="14" t="s">
        <v>171</v>
      </c>
      <c r="X76" s="15">
        <f t="shared" si="3"/>
        <v>344079</v>
      </c>
      <c r="Y76" s="2"/>
    </row>
    <row r="77" ht="21.0" customHeight="1">
      <c r="A77" s="7">
        <v>1954.0</v>
      </c>
      <c r="B77" s="8">
        <f t="shared" si="1"/>
        <v>349326</v>
      </c>
      <c r="C77" s="16">
        <f t="shared" si="4"/>
        <v>172700</v>
      </c>
      <c r="D77" s="16">
        <f t="shared" si="5"/>
        <v>176626</v>
      </c>
      <c r="E77" s="10" t="str">
        <f t="shared" si="9"/>
        <v>ONS ↗</v>
      </c>
      <c r="F77" s="10" t="str">
        <f t="shared" si="10"/>
        <v>Original ONS data ↗</v>
      </c>
      <c r="G77" s="11">
        <v>181.0</v>
      </c>
      <c r="H77" s="12">
        <f t="shared" si="2"/>
        <v>-0.1777422808</v>
      </c>
      <c r="I77" s="16">
        <f t="shared" si="8"/>
        <v>673651</v>
      </c>
      <c r="J77" s="9">
        <v>57157.0</v>
      </c>
      <c r="K77" s="9">
        <v>54560.0</v>
      </c>
      <c r="L77" s="9">
        <v>60983.0</v>
      </c>
      <c r="M77" s="9">
        <v>58119.0</v>
      </c>
      <c r="N77" s="9">
        <v>61714.0</v>
      </c>
      <c r="O77" s="9">
        <v>56793.0</v>
      </c>
      <c r="P77" s="9">
        <v>57378.0</v>
      </c>
      <c r="Q77" s="9">
        <v>54593.0</v>
      </c>
      <c r="R77" s="9">
        <v>54468.0</v>
      </c>
      <c r="S77" s="9">
        <v>54044.0</v>
      </c>
      <c r="T77" s="9">
        <v>50853.0</v>
      </c>
      <c r="U77" s="9">
        <v>52989.0</v>
      </c>
      <c r="V77" s="13" t="s">
        <v>172</v>
      </c>
      <c r="W77" s="14" t="s">
        <v>173</v>
      </c>
      <c r="X77" s="15">
        <f t="shared" si="3"/>
        <v>350794</v>
      </c>
      <c r="Y77" s="2"/>
    </row>
    <row r="78" ht="21.0" customHeight="1">
      <c r="A78" s="7">
        <v>1953.0</v>
      </c>
      <c r="B78" s="8">
        <f t="shared" si="1"/>
        <v>352904</v>
      </c>
      <c r="C78" s="16">
        <f t="shared" si="4"/>
        <v>171456</v>
      </c>
      <c r="D78" s="16">
        <f t="shared" si="5"/>
        <v>181448</v>
      </c>
      <c r="E78" s="10" t="str">
        <f t="shared" si="9"/>
        <v>ONS ↗</v>
      </c>
      <c r="F78" s="10" t="str">
        <f t="shared" si="10"/>
        <v>Original ONS data ↗</v>
      </c>
      <c r="G78" s="11">
        <v>181.0</v>
      </c>
      <c r="H78" s="12">
        <f t="shared" si="2"/>
        <v>-0.1860789336</v>
      </c>
      <c r="I78" s="16">
        <f t="shared" si="8"/>
        <v>684372</v>
      </c>
      <c r="J78" s="9">
        <v>56247.0</v>
      </c>
      <c r="K78" s="9">
        <v>53585.0</v>
      </c>
      <c r="L78" s="9">
        <v>61624.0</v>
      </c>
      <c r="M78" s="9">
        <v>59169.0</v>
      </c>
      <c r="N78" s="9">
        <v>62576.0</v>
      </c>
      <c r="O78" s="9">
        <v>59703.0</v>
      </c>
      <c r="P78" s="9">
        <v>59559.0</v>
      </c>
      <c r="Q78" s="9">
        <v>56801.0</v>
      </c>
      <c r="R78" s="9">
        <v>56557.0</v>
      </c>
      <c r="S78" s="9">
        <v>54128.0</v>
      </c>
      <c r="T78" s="9">
        <v>50611.0</v>
      </c>
      <c r="U78" s="9">
        <v>53812.0</v>
      </c>
      <c r="V78" s="13" t="s">
        <v>174</v>
      </c>
      <c r="W78" s="14" t="s">
        <v>175</v>
      </c>
      <c r="X78" s="15">
        <f t="shared" si="3"/>
        <v>354708</v>
      </c>
      <c r="Y78" s="2"/>
    </row>
    <row r="79" ht="21.0" customHeight="1">
      <c r="A79" s="7">
        <v>1952.0</v>
      </c>
      <c r="B79" s="8">
        <f t="shared" si="1"/>
        <v>346882</v>
      </c>
      <c r="C79" s="16">
        <f t="shared" si="4"/>
        <v>172320</v>
      </c>
      <c r="D79" s="16">
        <f t="shared" si="5"/>
        <v>174562</v>
      </c>
      <c r="E79" s="10" t="str">
        <f t="shared" si="9"/>
        <v>ONS ↗</v>
      </c>
      <c r="F79" s="10" t="str">
        <f t="shared" si="10"/>
        <v>Original ONS data ↗</v>
      </c>
      <c r="G79" s="11">
        <v>182.0</v>
      </c>
      <c r="H79" s="12">
        <f t="shared" si="2"/>
        <v>-0.1673740949</v>
      </c>
      <c r="I79" s="16">
        <f t="shared" si="8"/>
        <v>673735</v>
      </c>
      <c r="J79" s="9">
        <v>56455.0</v>
      </c>
      <c r="K79" s="9">
        <v>55225.0</v>
      </c>
      <c r="L79" s="9">
        <v>60640.0</v>
      </c>
      <c r="M79" s="9">
        <v>58774.0</v>
      </c>
      <c r="N79" s="9">
        <v>60061.0</v>
      </c>
      <c r="O79" s="9">
        <v>55727.0</v>
      </c>
      <c r="P79" s="9">
        <v>57162.0</v>
      </c>
      <c r="Q79" s="9">
        <v>55561.0</v>
      </c>
      <c r="R79" s="9">
        <v>55492.0</v>
      </c>
      <c r="S79" s="9">
        <v>54215.0</v>
      </c>
      <c r="T79" s="9">
        <v>50918.0</v>
      </c>
      <c r="U79" s="9">
        <v>53505.0</v>
      </c>
      <c r="V79" s="13" t="s">
        <v>176</v>
      </c>
      <c r="W79" s="14" t="s">
        <v>177</v>
      </c>
      <c r="X79" s="15">
        <f t="shared" si="3"/>
        <v>360256</v>
      </c>
      <c r="Y79" s="2"/>
    </row>
    <row r="80" ht="21.0" customHeight="1">
      <c r="A80" s="7">
        <v>1951.0</v>
      </c>
      <c r="B80" s="8">
        <f t="shared" si="1"/>
        <v>355216</v>
      </c>
      <c r="C80" s="16">
        <f t="shared" si="4"/>
        <v>173875</v>
      </c>
      <c r="D80" s="16">
        <f t="shared" si="5"/>
        <v>181341</v>
      </c>
      <c r="E80" s="10" t="str">
        <f t="shared" si="9"/>
        <v>ONS ↗</v>
      </c>
      <c r="F80" s="10" t="str">
        <f t="shared" si="10"/>
        <v>Original ONS data ↗</v>
      </c>
      <c r="G80" s="11">
        <v>181.0</v>
      </c>
      <c r="H80" s="12">
        <f t="shared" si="2"/>
        <v>-0.1913765146</v>
      </c>
      <c r="I80" s="16">
        <f t="shared" si="8"/>
        <v>677529</v>
      </c>
      <c r="J80" s="9">
        <v>57740.0</v>
      </c>
      <c r="K80" s="9">
        <v>54162.0</v>
      </c>
      <c r="L80" s="9">
        <v>61973.0</v>
      </c>
      <c r="M80" s="9">
        <v>59985.0</v>
      </c>
      <c r="N80" s="9">
        <v>62473.0</v>
      </c>
      <c r="O80" s="9">
        <v>58883.0</v>
      </c>
      <c r="P80" s="9">
        <v>58418.0</v>
      </c>
      <c r="Q80" s="9">
        <v>55557.0</v>
      </c>
      <c r="R80" s="9">
        <v>54076.0</v>
      </c>
      <c r="S80" s="9">
        <v>51253.0</v>
      </c>
      <c r="T80" s="9">
        <v>49089.0</v>
      </c>
      <c r="U80" s="9">
        <v>53920.0</v>
      </c>
      <c r="V80" s="13" t="s">
        <v>178</v>
      </c>
      <c r="W80" s="14" t="s">
        <v>179</v>
      </c>
      <c r="X80" s="15">
        <f t="shared" si="3"/>
        <v>341654</v>
      </c>
      <c r="Y80" s="2"/>
    </row>
    <row r="81" ht="21.0" customHeight="1">
      <c r="A81" s="7">
        <v>1950.0</v>
      </c>
      <c r="B81" s="8">
        <f t="shared" si="1"/>
        <v>362883</v>
      </c>
      <c r="C81" s="16">
        <f t="shared" si="4"/>
        <v>180774</v>
      </c>
      <c r="D81" s="16">
        <f t="shared" si="5"/>
        <v>182109</v>
      </c>
      <c r="E81" s="10" t="str">
        <f t="shared" si="9"/>
        <v>ONS ↗</v>
      </c>
      <c r="F81" s="10" t="str">
        <f t="shared" si="10"/>
        <v>Original ONS data ↗</v>
      </c>
      <c r="G81" s="11">
        <v>181.0</v>
      </c>
      <c r="H81" s="12">
        <f t="shared" si="2"/>
        <v>-0.2084611293</v>
      </c>
      <c r="I81" s="16">
        <f t="shared" si="8"/>
        <v>697097</v>
      </c>
      <c r="J81" s="9">
        <v>60573.0</v>
      </c>
      <c r="K81" s="9">
        <v>55865.0</v>
      </c>
      <c r="L81" s="9">
        <v>64336.0</v>
      </c>
      <c r="M81" s="9">
        <v>61039.0</v>
      </c>
      <c r="N81" s="9">
        <v>62184.0</v>
      </c>
      <c r="O81" s="9">
        <v>58886.0</v>
      </c>
      <c r="P81" s="9">
        <v>57270.0</v>
      </c>
      <c r="Q81" s="9">
        <v>56771.0</v>
      </c>
      <c r="R81" s="9">
        <v>57333.0</v>
      </c>
      <c r="S81" s="9">
        <v>55621.0</v>
      </c>
      <c r="T81" s="9">
        <v>52406.0</v>
      </c>
      <c r="U81" s="9">
        <v>54813.0</v>
      </c>
      <c r="V81" s="13" t="s">
        <v>180</v>
      </c>
      <c r="W81" s="14" t="s">
        <v>181</v>
      </c>
      <c r="X81" s="15">
        <f t="shared" si="3"/>
        <v>340354</v>
      </c>
      <c r="Y81" s="2"/>
    </row>
    <row r="82" ht="21.0" customHeight="1">
      <c r="A82" s="7">
        <v>1949.0</v>
      </c>
      <c r="B82" s="8">
        <f t="shared" si="1"/>
        <v>379196</v>
      </c>
      <c r="C82" s="16">
        <f t="shared" si="4"/>
        <v>186228</v>
      </c>
      <c r="D82" s="16">
        <f t="shared" si="5"/>
        <v>192968</v>
      </c>
      <c r="E82" s="10" t="str">
        <f t="shared" si="9"/>
        <v>ONS ↗</v>
      </c>
      <c r="F82" s="10" t="str">
        <f t="shared" si="10"/>
        <v>Original ONS data ↗</v>
      </c>
      <c r="G82" s="11">
        <v>181.0</v>
      </c>
      <c r="H82" s="12">
        <f t="shared" si="2"/>
        <v>-0.2425131067</v>
      </c>
      <c r="I82" s="16">
        <f t="shared" si="8"/>
        <v>730518</v>
      </c>
      <c r="J82" s="9">
        <v>61498.0</v>
      </c>
      <c r="K82" s="9">
        <v>58520.0</v>
      </c>
      <c r="L82" s="9">
        <v>66210.0</v>
      </c>
      <c r="M82" s="9">
        <v>64640.0</v>
      </c>
      <c r="N82" s="9">
        <v>65630.0</v>
      </c>
      <c r="O82" s="9">
        <v>62698.0</v>
      </c>
      <c r="P82" s="9">
        <v>61931.0</v>
      </c>
      <c r="Q82" s="9">
        <v>60275.0</v>
      </c>
      <c r="R82" s="9">
        <v>60014.0</v>
      </c>
      <c r="S82" s="9">
        <v>58600.0</v>
      </c>
      <c r="T82" s="9">
        <v>54758.0</v>
      </c>
      <c r="U82" s="9">
        <v>55744.0</v>
      </c>
      <c r="V82" s="13" t="s">
        <v>182</v>
      </c>
      <c r="W82" s="14" t="s">
        <v>183</v>
      </c>
      <c r="X82" s="15">
        <f t="shared" si="3"/>
        <v>340689</v>
      </c>
      <c r="Y82" s="2"/>
    </row>
    <row r="83" ht="21.0" customHeight="1">
      <c r="A83" s="7">
        <v>1948.0</v>
      </c>
      <c r="B83" s="8">
        <f t="shared" si="1"/>
        <v>403773</v>
      </c>
      <c r="C83" s="16">
        <f t="shared" si="4"/>
        <v>202823</v>
      </c>
      <c r="D83" s="16">
        <f t="shared" si="5"/>
        <v>200950</v>
      </c>
      <c r="E83" s="10" t="str">
        <f t="shared" si="9"/>
        <v>ONS ↗</v>
      </c>
      <c r="F83" s="10" t="str">
        <f t="shared" si="10"/>
        <v>Original ONS data ↗</v>
      </c>
      <c r="G83" s="11">
        <v>182.0</v>
      </c>
      <c r="H83" s="12">
        <f t="shared" si="2"/>
        <v>-0.2846898153</v>
      </c>
      <c r="I83" s="16">
        <f t="shared" si="8"/>
        <v>775306</v>
      </c>
      <c r="J83" s="9">
        <v>68402.0</v>
      </c>
      <c r="K83" s="9">
        <v>64770.0</v>
      </c>
      <c r="L83" s="9">
        <v>69651.0</v>
      </c>
      <c r="M83" s="9">
        <v>67655.0</v>
      </c>
      <c r="N83" s="9">
        <v>68494.0</v>
      </c>
      <c r="O83" s="9">
        <v>64801.0</v>
      </c>
      <c r="P83" s="9">
        <v>67013.0</v>
      </c>
      <c r="Q83" s="9">
        <v>62560.0</v>
      </c>
      <c r="R83" s="9">
        <v>62151.0</v>
      </c>
      <c r="S83" s="9">
        <v>60968.0</v>
      </c>
      <c r="T83" s="9">
        <v>57752.0</v>
      </c>
      <c r="U83" s="9">
        <v>61089.0</v>
      </c>
      <c r="V83" s="13" t="s">
        <v>184</v>
      </c>
      <c r="W83" s="14" t="s">
        <v>185</v>
      </c>
      <c r="X83" s="15">
        <f t="shared" si="3"/>
        <v>344394</v>
      </c>
      <c r="Y83" s="2"/>
    </row>
    <row r="84" ht="21.0" customHeight="1">
      <c r="A84" s="7">
        <v>1947.0</v>
      </c>
      <c r="B84" s="8">
        <f t="shared" si="1"/>
        <v>473494</v>
      </c>
      <c r="C84" s="16">
        <f t="shared" si="4"/>
        <v>239627</v>
      </c>
      <c r="D84" s="16">
        <f t="shared" si="5"/>
        <v>233867</v>
      </c>
      <c r="E84" s="10" t="str">
        <f t="shared" si="9"/>
        <v>ONS ↗</v>
      </c>
      <c r="F84" s="10" t="str">
        <f t="shared" si="10"/>
        <v>Original ONS data ↗</v>
      </c>
      <c r="G84" s="11">
        <v>181.0</v>
      </c>
      <c r="H84" s="12">
        <f t="shared" si="2"/>
        <v>-0.393369293</v>
      </c>
      <c r="I84" s="16">
        <f t="shared" si="8"/>
        <v>881026</v>
      </c>
      <c r="J84" s="9">
        <v>82913.0</v>
      </c>
      <c r="K84" s="9">
        <v>73693.0</v>
      </c>
      <c r="L84" s="9">
        <v>83021.0</v>
      </c>
      <c r="M84" s="9">
        <v>78503.0</v>
      </c>
      <c r="N84" s="9">
        <v>80328.0</v>
      </c>
      <c r="O84" s="9">
        <v>75036.0</v>
      </c>
      <c r="P84" s="9">
        <v>74827.0</v>
      </c>
      <c r="Q84" s="9">
        <v>70057.0</v>
      </c>
      <c r="R84" s="9">
        <v>69424.0</v>
      </c>
      <c r="S84" s="9">
        <v>65722.0</v>
      </c>
      <c r="T84" s="9">
        <v>62236.0</v>
      </c>
      <c r="U84" s="9">
        <v>65266.0</v>
      </c>
      <c r="V84" s="13" t="s">
        <v>186</v>
      </c>
      <c r="W84" s="14" t="s">
        <v>187</v>
      </c>
      <c r="X84" s="15">
        <f t="shared" si="3"/>
        <v>333389</v>
      </c>
      <c r="Y84" s="2"/>
    </row>
    <row r="85" ht="21.0" customHeight="1">
      <c r="A85" s="7">
        <v>1946.0</v>
      </c>
      <c r="B85" s="8">
        <f t="shared" si="1"/>
        <v>383394</v>
      </c>
      <c r="C85" s="16">
        <f t="shared" si="4"/>
        <v>179866</v>
      </c>
      <c r="D85" s="16">
        <f t="shared" si="5"/>
        <v>203528</v>
      </c>
      <c r="E85" s="10" t="str">
        <f t="shared" si="9"/>
        <v>ONS ↗</v>
      </c>
      <c r="F85" s="10" t="str">
        <f t="shared" si="10"/>
        <v>Original ONS data ↗</v>
      </c>
      <c r="G85" s="11">
        <v>181.0</v>
      </c>
      <c r="H85" s="12">
        <f t="shared" si="2"/>
        <v>-0.2508072635</v>
      </c>
      <c r="I85" s="16">
        <f t="shared" si="8"/>
        <v>820719</v>
      </c>
      <c r="J85" s="9">
        <v>58169.0</v>
      </c>
      <c r="K85" s="9">
        <v>56070.0</v>
      </c>
      <c r="L85" s="9">
        <v>65627.0</v>
      </c>
      <c r="M85" s="9">
        <v>64677.0</v>
      </c>
      <c r="N85" s="9">
        <v>70820.0</v>
      </c>
      <c r="O85" s="9">
        <v>68031.0</v>
      </c>
      <c r="P85" s="9">
        <v>70002.0</v>
      </c>
      <c r="Q85" s="9">
        <v>70967.0</v>
      </c>
      <c r="R85" s="9">
        <v>73256.0</v>
      </c>
      <c r="S85" s="9">
        <v>72373.0</v>
      </c>
      <c r="T85" s="9">
        <v>72382.0</v>
      </c>
      <c r="U85" s="9">
        <v>78345.0</v>
      </c>
      <c r="V85" s="13" t="s">
        <v>188</v>
      </c>
      <c r="W85" s="14" t="s">
        <v>189</v>
      </c>
      <c r="X85" s="15">
        <f t="shared" si="3"/>
        <v>323046</v>
      </c>
      <c r="Y85" s="2"/>
    </row>
    <row r="86" ht="21.0" customHeight="1">
      <c r="A86" s="7">
        <v>1945.0</v>
      </c>
      <c r="B86" s="8">
        <f t="shared" si="1"/>
        <v>346013</v>
      </c>
      <c r="C86" s="16">
        <f t="shared" si="4"/>
        <v>171045</v>
      </c>
      <c r="D86" s="16">
        <f t="shared" si="5"/>
        <v>174968</v>
      </c>
      <c r="E86" s="10" t="str">
        <f t="shared" si="9"/>
        <v>ONS ↗</v>
      </c>
      <c r="F86" s="10" t="str">
        <f t="shared" si="10"/>
        <v>Original ONS data ↗</v>
      </c>
      <c r="G86" s="11">
        <v>181.0</v>
      </c>
      <c r="H86" s="12">
        <f t="shared" si="2"/>
        <v>-0.1698693402</v>
      </c>
      <c r="I86" s="16">
        <f t="shared" si="8"/>
        <v>679937</v>
      </c>
      <c r="J86" s="9">
        <v>59360.0</v>
      </c>
      <c r="K86" s="9">
        <v>54940.0</v>
      </c>
      <c r="L86" s="9">
        <v>56745.0</v>
      </c>
      <c r="M86" s="9">
        <v>56117.0</v>
      </c>
      <c r="N86" s="9">
        <v>61374.0</v>
      </c>
      <c r="O86" s="9">
        <v>57477.0</v>
      </c>
      <c r="P86" s="9">
        <v>57868.0</v>
      </c>
      <c r="Q86" s="9">
        <v>56381.0</v>
      </c>
      <c r="R86" s="9">
        <v>55232.0</v>
      </c>
      <c r="S86" s="9">
        <v>54685.0</v>
      </c>
      <c r="T86" s="9">
        <v>53416.0</v>
      </c>
      <c r="U86" s="9">
        <v>56342.0</v>
      </c>
      <c r="V86" s="13" t="s">
        <v>190</v>
      </c>
      <c r="W86" s="14" t="s">
        <v>191</v>
      </c>
      <c r="X86" s="15">
        <f t="shared" si="3"/>
        <v>314555</v>
      </c>
      <c r="Y86" s="2"/>
    </row>
    <row r="87" ht="21.0" customHeight="1">
      <c r="A87" s="7">
        <v>1944.0</v>
      </c>
      <c r="B87" s="8">
        <f t="shared" si="1"/>
        <v>384388</v>
      </c>
      <c r="C87" s="16">
        <f t="shared" si="4"/>
        <v>183840</v>
      </c>
      <c r="D87" s="16">
        <f t="shared" si="5"/>
        <v>200548</v>
      </c>
      <c r="E87" s="10" t="str">
        <f t="shared" si="9"/>
        <v>ONS ↗</v>
      </c>
      <c r="F87" s="10" t="str">
        <f t="shared" si="10"/>
        <v>Original ONS data ↗</v>
      </c>
      <c r="G87" s="11">
        <v>182.0</v>
      </c>
      <c r="H87" s="12">
        <f t="shared" si="2"/>
        <v>-0.2486161399</v>
      </c>
      <c r="I87" s="16">
        <f t="shared" si="8"/>
        <v>751478</v>
      </c>
      <c r="J87" s="9">
        <v>58313.0</v>
      </c>
      <c r="K87" s="9">
        <v>58489.0</v>
      </c>
      <c r="L87" s="9">
        <v>67038.0</v>
      </c>
      <c r="M87" s="9">
        <v>65352.0</v>
      </c>
      <c r="N87" s="9">
        <v>69333.0</v>
      </c>
      <c r="O87" s="9">
        <v>65863.0</v>
      </c>
      <c r="P87" s="9">
        <v>64874.0</v>
      </c>
      <c r="Q87" s="9">
        <v>59118.0</v>
      </c>
      <c r="R87" s="9">
        <v>59721.0</v>
      </c>
      <c r="S87" s="9">
        <v>61197.0</v>
      </c>
      <c r="T87" s="9">
        <v>59073.0</v>
      </c>
      <c r="U87" s="9">
        <v>63107.0</v>
      </c>
      <c r="V87" s="13" t="s">
        <v>192</v>
      </c>
      <c r="W87" s="14" t="s">
        <v>193</v>
      </c>
      <c r="X87" s="15">
        <f t="shared" si="3"/>
        <v>305127</v>
      </c>
      <c r="Y87" s="2"/>
    </row>
    <row r="88" ht="21.0" customHeight="1">
      <c r="A88" s="7">
        <v>1943.0</v>
      </c>
      <c r="B88" s="8">
        <f t="shared" si="1"/>
        <v>350757</v>
      </c>
      <c r="C88" s="16">
        <f t="shared" si="4"/>
        <v>171853</v>
      </c>
      <c r="D88" s="16">
        <f t="shared" si="5"/>
        <v>178904</v>
      </c>
      <c r="E88" s="10" t="str">
        <f t="shared" si="9"/>
        <v>ONS ↗</v>
      </c>
      <c r="F88" s="10" t="str">
        <f t="shared" si="10"/>
        <v>Original ONS data ↗</v>
      </c>
      <c r="G88" s="11">
        <v>181.0</v>
      </c>
      <c r="H88" s="12">
        <f t="shared" si="2"/>
        <v>-0.1810968847</v>
      </c>
      <c r="I88" s="16">
        <f t="shared" si="8"/>
        <v>684334</v>
      </c>
      <c r="J88" s="9">
        <v>57651.0</v>
      </c>
      <c r="K88" s="9">
        <v>53214.0</v>
      </c>
      <c r="L88" s="9">
        <v>60988.0</v>
      </c>
      <c r="M88" s="9">
        <v>58983.0</v>
      </c>
      <c r="N88" s="9">
        <v>61399.0</v>
      </c>
      <c r="O88" s="9">
        <v>58522.0</v>
      </c>
      <c r="P88" s="9">
        <v>58980.0</v>
      </c>
      <c r="Q88" s="9">
        <v>56260.0</v>
      </c>
      <c r="R88" s="9">
        <v>56175.0</v>
      </c>
      <c r="S88" s="9">
        <v>54456.0</v>
      </c>
      <c r="T88" s="9">
        <v>52170.0</v>
      </c>
      <c r="U88" s="9">
        <v>55536.0</v>
      </c>
      <c r="V88" s="13" t="s">
        <v>194</v>
      </c>
      <c r="W88" s="14" t="s">
        <v>195</v>
      </c>
      <c r="X88" s="15">
        <f t="shared" si="3"/>
        <v>300292</v>
      </c>
      <c r="Y88" s="2"/>
    </row>
    <row r="89" ht="21.0" customHeight="1">
      <c r="A89" s="7">
        <v>1942.0</v>
      </c>
      <c r="B89" s="8">
        <f t="shared" si="1"/>
        <v>324628</v>
      </c>
      <c r="C89" s="16">
        <f t="shared" si="4"/>
        <v>156318</v>
      </c>
      <c r="D89" s="16">
        <f t="shared" si="5"/>
        <v>168310</v>
      </c>
      <c r="E89" s="10" t="str">
        <f t="shared" si="9"/>
        <v>ONS ↗</v>
      </c>
      <c r="F89" s="10" t="str">
        <f t="shared" si="10"/>
        <v>Original ONS data ↗</v>
      </c>
      <c r="G89" s="11">
        <v>181.0</v>
      </c>
      <c r="H89" s="12">
        <f t="shared" si="2"/>
        <v>-0.1151841492</v>
      </c>
      <c r="I89" s="16">
        <f t="shared" si="8"/>
        <v>651503</v>
      </c>
      <c r="J89" s="9">
        <v>52070.0</v>
      </c>
      <c r="K89" s="9">
        <v>47451.0</v>
      </c>
      <c r="L89" s="9">
        <v>56797.0</v>
      </c>
      <c r="M89" s="9">
        <v>55007.0</v>
      </c>
      <c r="N89" s="9">
        <v>57159.0</v>
      </c>
      <c r="O89" s="9">
        <v>56144.0</v>
      </c>
      <c r="P89" s="9">
        <v>55708.0</v>
      </c>
      <c r="Q89" s="9">
        <v>56110.0</v>
      </c>
      <c r="R89" s="9">
        <v>55022.0</v>
      </c>
      <c r="S89" s="9">
        <v>54607.0</v>
      </c>
      <c r="T89" s="9">
        <v>51024.0</v>
      </c>
      <c r="U89" s="9">
        <v>54404.0</v>
      </c>
      <c r="V89" s="13" t="s">
        <v>196</v>
      </c>
      <c r="W89" s="14" t="s">
        <v>197</v>
      </c>
      <c r="X89" s="15">
        <f t="shared" si="3"/>
        <v>296744</v>
      </c>
      <c r="Y89" s="2"/>
    </row>
    <row r="90" ht="21.0" customHeight="1">
      <c r="A90" s="7">
        <v>1941.0</v>
      </c>
      <c r="B90" s="8">
        <f t="shared" si="1"/>
        <v>286083</v>
      </c>
      <c r="C90" s="16">
        <f t="shared" si="4"/>
        <v>143003</v>
      </c>
      <c r="D90" s="16">
        <f t="shared" si="5"/>
        <v>143080</v>
      </c>
      <c r="E90" s="10" t="str">
        <f t="shared" si="9"/>
        <v>ONS ↗</v>
      </c>
      <c r="F90" s="10" t="str">
        <f t="shared" si="10"/>
        <v>Original ONS data ↗</v>
      </c>
      <c r="G90" s="11">
        <v>181.0</v>
      </c>
      <c r="H90" s="12">
        <f t="shared" si="2"/>
        <v>0.004030298899</v>
      </c>
      <c r="I90" s="16">
        <f t="shared" si="8"/>
        <v>579091</v>
      </c>
      <c r="J90" s="9">
        <v>48889.0</v>
      </c>
      <c r="K90" s="9">
        <v>44708.0</v>
      </c>
      <c r="L90" s="9">
        <v>49406.0</v>
      </c>
      <c r="M90" s="9">
        <v>47833.0</v>
      </c>
      <c r="N90" s="9">
        <v>49550.0</v>
      </c>
      <c r="O90" s="9">
        <v>45697.0</v>
      </c>
      <c r="P90" s="9">
        <v>48318.0</v>
      </c>
      <c r="Q90" s="9">
        <v>49417.0</v>
      </c>
      <c r="R90" s="9">
        <v>50570.0</v>
      </c>
      <c r="S90" s="9">
        <v>49172.0</v>
      </c>
      <c r="T90" s="9">
        <v>46158.0</v>
      </c>
      <c r="U90" s="9">
        <v>49373.0</v>
      </c>
      <c r="V90" s="13" t="s">
        <v>198</v>
      </c>
      <c r="W90" s="14" t="s">
        <v>199</v>
      </c>
      <c r="X90" s="15">
        <f t="shared" si="3"/>
        <v>289703</v>
      </c>
      <c r="Y90" s="2"/>
    </row>
    <row r="91" ht="21.0" customHeight="1">
      <c r="A91" s="7">
        <v>1940.0</v>
      </c>
      <c r="B91" s="8">
        <f t="shared" si="1"/>
        <v>306899</v>
      </c>
      <c r="C91" s="16">
        <f t="shared" si="4"/>
        <v>153710</v>
      </c>
      <c r="D91" s="16">
        <f t="shared" si="5"/>
        <v>153189</v>
      </c>
      <c r="E91" s="10" t="str">
        <f t="shared" si="9"/>
        <v>ONS ↗</v>
      </c>
      <c r="F91" s="10" t="str">
        <f t="shared" si="10"/>
        <v>Original ONS data ↗</v>
      </c>
      <c r="G91" s="11">
        <v>182.0</v>
      </c>
      <c r="H91" s="12">
        <f t="shared" si="2"/>
        <v>-0.058899054</v>
      </c>
      <c r="I91" s="16">
        <f t="shared" si="8"/>
        <v>590120</v>
      </c>
      <c r="J91" s="9">
        <v>50281.0</v>
      </c>
      <c r="K91" s="9">
        <v>49846.0</v>
      </c>
      <c r="L91" s="9">
        <v>53583.0</v>
      </c>
      <c r="M91" s="9">
        <v>52340.0</v>
      </c>
      <c r="N91" s="9">
        <v>53100.0</v>
      </c>
      <c r="O91" s="9">
        <v>47749.0</v>
      </c>
      <c r="P91" s="9">
        <v>49459.0</v>
      </c>
      <c r="Q91" s="9">
        <v>49217.0</v>
      </c>
      <c r="R91" s="9">
        <v>50516.0</v>
      </c>
      <c r="S91" s="9">
        <v>46133.0</v>
      </c>
      <c r="T91" s="9">
        <v>41560.0</v>
      </c>
      <c r="U91" s="9">
        <v>46336.0</v>
      </c>
      <c r="V91" s="13" t="s">
        <v>200</v>
      </c>
      <c r="W91" s="14" t="s">
        <v>201</v>
      </c>
      <c r="X91" s="15">
        <f t="shared" si="3"/>
        <v>295224</v>
      </c>
      <c r="Y91" s="2"/>
    </row>
    <row r="92" ht="21.0" customHeight="1">
      <c r="A92" s="7">
        <v>1939.0</v>
      </c>
      <c r="B92" s="8">
        <f t="shared" si="1"/>
        <v>315855</v>
      </c>
      <c r="C92" s="16">
        <f t="shared" si="4"/>
        <v>152729</v>
      </c>
      <c r="D92" s="16">
        <f t="shared" si="5"/>
        <v>163126</v>
      </c>
      <c r="E92" s="10" t="str">
        <f t="shared" si="9"/>
        <v>ONS ↗</v>
      </c>
      <c r="F92" s="10" t="str">
        <f t="shared" si="10"/>
        <v>Original ONS data ↗</v>
      </c>
      <c r="G92" s="11">
        <v>181.0</v>
      </c>
      <c r="H92" s="12">
        <f t="shared" si="2"/>
        <v>-0.09060803217</v>
      </c>
      <c r="I92" s="16">
        <f t="shared" si="8"/>
        <v>614479</v>
      </c>
      <c r="J92" s="9">
        <v>51350.0</v>
      </c>
      <c r="K92" s="9">
        <v>46990.0</v>
      </c>
      <c r="L92" s="9">
        <v>54389.0</v>
      </c>
      <c r="M92" s="9">
        <v>54127.0</v>
      </c>
      <c r="N92" s="9">
        <v>56337.0</v>
      </c>
      <c r="O92" s="9">
        <v>52662.0</v>
      </c>
      <c r="P92" s="9">
        <v>53515.0</v>
      </c>
      <c r="Q92" s="9">
        <v>51338.0</v>
      </c>
      <c r="R92" s="9">
        <v>50605.0</v>
      </c>
      <c r="S92" s="9">
        <v>48832.0</v>
      </c>
      <c r="T92" s="9">
        <v>46025.0</v>
      </c>
      <c r="U92" s="9">
        <v>48309.0</v>
      </c>
      <c r="V92" s="13" t="s">
        <v>202</v>
      </c>
      <c r="W92" s="14" t="s">
        <v>203</v>
      </c>
      <c r="X92" s="15">
        <f t="shared" si="3"/>
        <v>289843</v>
      </c>
      <c r="Y92" s="2"/>
    </row>
    <row r="93" ht="21.0" customHeight="1">
      <c r="A93" s="7">
        <v>1938.0</v>
      </c>
      <c r="B93" s="8">
        <f t="shared" si="1"/>
        <v>318749</v>
      </c>
      <c r="C93" s="16">
        <f t="shared" si="4"/>
        <v>154128</v>
      </c>
      <c r="D93" s="16">
        <f t="shared" si="5"/>
        <v>164621</v>
      </c>
      <c r="E93" s="10" t="str">
        <f t="shared" si="9"/>
        <v>ONS ↗</v>
      </c>
      <c r="F93" s="10" t="str">
        <f t="shared" si="10"/>
        <v>Original ONS data ↗</v>
      </c>
      <c r="G93" s="11">
        <v>181.0</v>
      </c>
      <c r="H93" s="12">
        <f t="shared" si="2"/>
        <v>-0.09886462389</v>
      </c>
      <c r="I93" s="16">
        <f t="shared" si="8"/>
        <v>621204</v>
      </c>
      <c r="J93" s="9">
        <v>51820.0</v>
      </c>
      <c r="K93" s="9">
        <v>47421.0</v>
      </c>
      <c r="L93" s="9">
        <v>54887.0</v>
      </c>
      <c r="M93" s="9">
        <v>54623.0</v>
      </c>
      <c r="N93" s="9">
        <v>56853.0</v>
      </c>
      <c r="O93" s="9">
        <v>53145.0</v>
      </c>
      <c r="P93" s="9">
        <v>53214.0</v>
      </c>
      <c r="Q93" s="9">
        <v>50444.0</v>
      </c>
      <c r="R93" s="9">
        <v>50545.0</v>
      </c>
      <c r="S93" s="9">
        <v>50079.0</v>
      </c>
      <c r="T93" s="9">
        <v>47850.0</v>
      </c>
      <c r="U93" s="9">
        <v>50323.0</v>
      </c>
      <c r="V93" s="13" t="s">
        <v>204</v>
      </c>
      <c r="W93" s="14" t="s">
        <v>205</v>
      </c>
      <c r="X93" s="2"/>
      <c r="Y93" s="15">
        <f t="array" ref="Y93">INDEX($B$5:$B$93,MATCH(2026,$A$5:$A$93,0))</f>
        <v>287236</v>
      </c>
    </row>
    <row r="94" ht="21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21.0" customHeight="1">
      <c r="A95" s="17" t="s">
        <v>206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25.5" customHeight="1">
      <c r="A96" s="18" t="s">
        <v>207</v>
      </c>
      <c r="F96" s="19" t="s">
        <v>208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25.5" customHeight="1">
      <c r="A97" s="18" t="s">
        <v>209</v>
      </c>
      <c r="F97" s="19" t="s">
        <v>210</v>
      </c>
      <c r="G97" s="19">
        <v>289642.0</v>
      </c>
      <c r="H97" s="20" t="str">
        <f>HYPERLINK("https://www.ons.gov.uk/peoplepopulationandcommunity/birthsdeathsandmarriages/livebirths/datasets/birthsinenglandandwaleslinkedbirths","ONS linked births ↗")</f>
        <v>ONS linked births ↗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25.5" customHeight="1">
      <c r="A98" s="18" t="s">
        <v>211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25.5" customHeight="1">
      <c r="A99" s="18" t="s">
        <v>212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8.0" customHeight="1">
      <c r="A100" s="21" t="str">
        <f>HYPERLINK("https://www.ons.gov.uk/peoplepopulationandcommunity/birthsdeathsandmarriages/livebirths/methodologies/userguidetobirthstatistics","Read the ONS methodology ↗")</f>
        <v>Read the ONS methodology ↗</v>
      </c>
      <c r="C100" s="21" t="s">
        <v>213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8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8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8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8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8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8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8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8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8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8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8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8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8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8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8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8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8.0" customHeight="1">
      <c r="A117" s="18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8.0" customHeight="1">
      <c r="A118" s="22"/>
      <c r="C118" s="22" t="str">
        <f>HYPERLINK("https://support.google.com/docs/answer/3540681?hl=en","Help: sort and filter this table ↗")</f>
        <v>Help: sort and filter this table ↗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</sheetData>
  <customSheetViews>
    <customSheetView guid="{604BC6E3-9629-434C-9E9E-8B651F3B212B}" filter="1" showAutoFilter="1">
      <autoFilter ref="$A$4:$V$93">
        <sortState ref="A4:V93">
          <sortCondition ref="B4:B93"/>
        </sortState>
      </autoFilter>
    </customSheetView>
    <customSheetView guid="{3E1A3A3F-2CA4-4F31-9B17-331419C3E9BD}" filter="1" showAutoFilter="1">
      <autoFilter ref="$A$4:$V$93">
        <filterColumn colId="0">
          <customFilters>
            <customFilter operator="greaterThanOrEqual" val="2000"/>
          </customFilters>
        </filterColumn>
      </autoFilter>
    </customSheetView>
    <customSheetView guid="{7193B1EB-CF05-450C-84E7-13343DDA0E58}" filter="1" showAutoFilter="1">
      <autoFilter ref="$A$4:$V$93">
        <sortState ref="A4:V93">
          <sortCondition ref="A4:A93"/>
        </sortState>
      </autoFilter>
    </customSheetView>
  </customSheetViews>
  <mergeCells count="14">
    <mergeCell ref="A118:B118"/>
    <mergeCell ref="A100:B100"/>
    <mergeCell ref="C100:E100"/>
    <mergeCell ref="A117:E117"/>
    <mergeCell ref="C118:E118"/>
    <mergeCell ref="A95:E95"/>
    <mergeCell ref="A96:E96"/>
    <mergeCell ref="A97:E97"/>
    <mergeCell ref="A98:E98"/>
    <mergeCell ref="A99:E99"/>
    <mergeCell ref="A1:C1"/>
    <mergeCell ref="D1:E1"/>
    <mergeCell ref="A2:E2"/>
    <mergeCell ref="A3:E3"/>
  </mergeCells>
  <conditionalFormatting sqref="A5:V93">
    <cfRule type="expression" dxfId="5" priority="1" stopIfTrue="1">
      <formula>$A5=2026</formula>
    </cfRule>
  </conditionalFormatting>
  <hyperlinks>
    <hyperlink display="BACK TO TABLE ↑" location="'H1 births 1938–2026'!A4" ref="C100"/>
  </hyperlink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